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Ratio Tree" sheetId="1" r:id="rId1"/>
  </sheets>
  <definedNames/>
  <calcPr fullCalcOnLoad="1"/>
</workbook>
</file>

<file path=xl/sharedStrings.xml><?xml version="1.0" encoding="utf-8"?>
<sst xmlns="http://schemas.openxmlformats.org/spreadsheetml/2006/main" count="356" uniqueCount="95">
  <si>
    <t>Item</t>
  </si>
  <si>
    <t>Short</t>
  </si>
  <si>
    <t>Comment</t>
  </si>
  <si>
    <t>Profit bf. Int &amp; tax</t>
  </si>
  <si>
    <t>PBIT</t>
  </si>
  <si>
    <t>(PnL account)</t>
  </si>
  <si>
    <t>Stock</t>
  </si>
  <si>
    <t>S</t>
  </si>
  <si>
    <t>(Balance sheet)</t>
  </si>
  <si>
    <t>Total capital</t>
  </si>
  <si>
    <t>TC</t>
  </si>
  <si>
    <t>Total assets less current liabilities  (Balance sheet)</t>
  </si>
  <si>
    <t>Debt</t>
  </si>
  <si>
    <t>D</t>
  </si>
  <si>
    <t>Turnover</t>
  </si>
  <si>
    <t>T</t>
  </si>
  <si>
    <t>Shareholders Equity</t>
  </si>
  <si>
    <t>SE</t>
  </si>
  <si>
    <t>Current assets</t>
  </si>
  <si>
    <t>CA</t>
  </si>
  <si>
    <t>Interest payable</t>
  </si>
  <si>
    <t>I</t>
  </si>
  <si>
    <t>Current liabilities</t>
  </si>
  <si>
    <t>CL</t>
  </si>
  <si>
    <t>Cost of goods</t>
  </si>
  <si>
    <t>CoG</t>
  </si>
  <si>
    <t>Note 2</t>
  </si>
  <si>
    <t>Net Profit</t>
  </si>
  <si>
    <t>P</t>
  </si>
  <si>
    <t>Trade debtors</t>
  </si>
  <si>
    <t>TD</t>
  </si>
  <si>
    <t>Gross profit</t>
  </si>
  <si>
    <t>GP</t>
  </si>
  <si>
    <t>Trade creditors</t>
  </si>
  <si>
    <t>TRC</t>
  </si>
  <si>
    <t>Operating expences</t>
  </si>
  <si>
    <t>OE</t>
  </si>
  <si>
    <t>Gross profit - profit of the year = operating expences</t>
  </si>
  <si>
    <t>Purchases</t>
  </si>
  <si>
    <t>PU</t>
  </si>
  <si>
    <t>Net assets</t>
  </si>
  <si>
    <t>NA</t>
  </si>
  <si>
    <t>Divident</t>
  </si>
  <si>
    <t>Div</t>
  </si>
  <si>
    <t>Fixed assets</t>
  </si>
  <si>
    <t>FA</t>
  </si>
  <si>
    <t>Number of shares</t>
  </si>
  <si>
    <t>SH</t>
  </si>
  <si>
    <t>Working capital</t>
  </si>
  <si>
    <t>WC</t>
  </si>
  <si>
    <t>Net current liabilities (c. assets-c. liabilities) (Balance sheet)</t>
  </si>
  <si>
    <t>Share price</t>
  </si>
  <si>
    <t>SP</t>
  </si>
  <si>
    <t>EBITDA</t>
  </si>
  <si>
    <t>EBITDA margin</t>
  </si>
  <si>
    <t>Return on capital employment</t>
  </si>
  <si>
    <t>=</t>
  </si>
  <si>
    <t>For 2004</t>
  </si>
  <si>
    <t>For 2003</t>
  </si>
  <si>
    <t>For 2002</t>
  </si>
  <si>
    <t>Return on sales</t>
  </si>
  <si>
    <t>Turnover on capital emplayment</t>
  </si>
  <si>
    <t>Gross margin</t>
  </si>
  <si>
    <t>Overheads to sales</t>
  </si>
  <si>
    <t>Net margin</t>
  </si>
  <si>
    <t>F. asset turnover</t>
  </si>
  <si>
    <t>W. Capital turnover</t>
  </si>
  <si>
    <t>Asset turnover</t>
  </si>
  <si>
    <t>Liquidity ratios</t>
  </si>
  <si>
    <t>Stability ratios</t>
  </si>
  <si>
    <t>Current ratio</t>
  </si>
  <si>
    <t>Quick ratio</t>
  </si>
  <si>
    <t>CA-S</t>
  </si>
  <si>
    <t>Gearing ratio</t>
  </si>
  <si>
    <t>Debt/Equity ratio</t>
  </si>
  <si>
    <t>Interest cover</t>
  </si>
  <si>
    <t>D+CnR</t>
  </si>
  <si>
    <t>Working capital ratios</t>
  </si>
  <si>
    <t>Stock holding period</t>
  </si>
  <si>
    <t>S x365</t>
  </si>
  <si>
    <t>Debtor days</t>
  </si>
  <si>
    <t>TD x365</t>
  </si>
  <si>
    <t>Creditor days</t>
  </si>
  <si>
    <t>TRC x365</t>
  </si>
  <si>
    <t>Investor ratios</t>
  </si>
  <si>
    <t>Dividents per share</t>
  </si>
  <si>
    <t>Divident cover</t>
  </si>
  <si>
    <t>Divident yield</t>
  </si>
  <si>
    <t>Div p share /(1-t)</t>
  </si>
  <si>
    <t>Earnings per share</t>
  </si>
  <si>
    <t>P/E ratio</t>
  </si>
  <si>
    <t>Net assets p. share</t>
  </si>
  <si>
    <t>EPS</t>
  </si>
  <si>
    <t xml:space="preserve">FIGURE X: Ratio Tree </t>
  </si>
  <si>
    <t>Ratio Tree for Company 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</si>
</sst>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0.0%"/>
    <numFmt numFmtId="178" formatCode="#,##0.0_);\(#,##0.0\)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6">
      <alignment/>
      <protection/>
    </xf>
    <xf numFmtId="0" fontId="3" fillId="0" borderId="10" xfId="56" applyBorder="1">
      <alignment/>
      <protection/>
    </xf>
    <xf numFmtId="0" fontId="3" fillId="0" borderId="11" xfId="56" applyBorder="1">
      <alignment/>
      <protection/>
    </xf>
    <xf numFmtId="3" fontId="3" fillId="0" borderId="0" xfId="56" applyNumberFormat="1">
      <alignment/>
      <protection/>
    </xf>
    <xf numFmtId="0" fontId="3" fillId="0" borderId="0" xfId="56" applyFill="1" applyBorder="1">
      <alignment/>
      <protection/>
    </xf>
    <xf numFmtId="0" fontId="3" fillId="0" borderId="0" xfId="56" applyBorder="1">
      <alignment/>
      <protection/>
    </xf>
    <xf numFmtId="10" fontId="3" fillId="0" borderId="0" xfId="59" applyNumberFormat="1" applyFont="1" applyAlignment="1">
      <alignment/>
    </xf>
    <xf numFmtId="10" fontId="3" fillId="0" borderId="0" xfId="56" applyNumberFormat="1">
      <alignment/>
      <protection/>
    </xf>
    <xf numFmtId="0" fontId="3" fillId="0" borderId="0" xfId="56" applyFont="1">
      <alignment/>
      <protection/>
    </xf>
    <xf numFmtId="10" fontId="3" fillId="0" borderId="0" xfId="59" applyNumberFormat="1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5" fillId="0" borderId="0" xfId="56" applyFont="1">
      <alignment/>
      <protection/>
    </xf>
    <xf numFmtId="10" fontId="5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3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177" fontId="6" fillId="0" borderId="0" xfId="59" applyNumberFormat="1" applyFont="1" applyAlignment="1">
      <alignment/>
    </xf>
    <xf numFmtId="0" fontId="6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 vertical="distributed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Alignment="1">
      <alignment horizontal="center" vertical="distributed"/>
      <protection/>
    </xf>
    <xf numFmtId="3" fontId="6" fillId="0" borderId="10" xfId="56" applyNumberFormat="1" applyFont="1" applyBorder="1" applyAlignment="1">
      <alignment horizontal="center"/>
      <protection/>
    </xf>
    <xf numFmtId="177" fontId="6" fillId="0" borderId="0" xfId="59" applyNumberFormat="1" applyFont="1" applyAlignment="1">
      <alignment horizontal="center" vertical="center"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Alignment="1">
      <alignment horizontal="center"/>
      <protection/>
    </xf>
    <xf numFmtId="39" fontId="6" fillId="0" borderId="0" xfId="42" applyNumberFormat="1" applyFont="1" applyAlignment="1">
      <alignment horizontal="left" vertical="center"/>
    </xf>
    <xf numFmtId="177" fontId="6" fillId="0" borderId="0" xfId="59" applyNumberFormat="1" applyFont="1" applyAlignment="1">
      <alignment horizontal="left" vertical="center"/>
    </xf>
    <xf numFmtId="4" fontId="6" fillId="0" borderId="10" xfId="56" applyNumberFormat="1" applyFont="1" applyBorder="1" applyAlignment="1">
      <alignment horizontal="center"/>
      <protection/>
    </xf>
    <xf numFmtId="176" fontId="6" fillId="0" borderId="10" xfId="56" applyNumberFormat="1" applyFont="1" applyBorder="1" applyAlignment="1">
      <alignment horizontal="center"/>
      <protection/>
    </xf>
    <xf numFmtId="176" fontId="6" fillId="0" borderId="0" xfId="56" applyNumberFormat="1" applyFont="1" applyAlignment="1">
      <alignment horizontal="center"/>
      <protection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52" applyFont="1" applyAlignment="1" applyProtection="1">
      <alignment horizontal="center"/>
      <protection/>
    </xf>
    <xf numFmtId="0" fontId="0" fillId="0" borderId="0" xfId="0" applyFont="1" applyAlignment="1">
      <alignment/>
    </xf>
    <xf numFmtId="3" fontId="3" fillId="13" borderId="0" xfId="56" applyNumberFormat="1" applyFill="1">
      <alignment/>
      <protection/>
    </xf>
    <xf numFmtId="0" fontId="3" fillId="13" borderId="0" xfId="56" applyFill="1">
      <alignment/>
      <protection/>
    </xf>
    <xf numFmtId="176" fontId="3" fillId="13" borderId="0" xfId="56" applyNumberFormat="1" applyFill="1">
      <alignment/>
      <protection/>
    </xf>
    <xf numFmtId="3" fontId="3" fillId="13" borderId="0" xfId="56" applyNumberFormat="1" applyFill="1" quotePrefix="1">
      <alignment/>
      <protection/>
    </xf>
    <xf numFmtId="0" fontId="6" fillId="0" borderId="0" xfId="56" applyFont="1" applyAlignment="1">
      <alignment horizontal="center" vertical="center"/>
      <protection/>
    </xf>
    <xf numFmtId="39" fontId="6" fillId="0" borderId="0" xfId="42" applyNumberFormat="1" applyFont="1" applyAlignment="1">
      <alignment horizontal="left" vertical="center"/>
    </xf>
    <xf numFmtId="0" fontId="6" fillId="0" borderId="0" xfId="56" applyFont="1" applyBorder="1" applyAlignment="1">
      <alignment horizontal="center" vertical="center"/>
      <protection/>
    </xf>
    <xf numFmtId="177" fontId="6" fillId="0" borderId="0" xfId="59" applyNumberFormat="1" applyFont="1" applyBorder="1" applyAlignment="1">
      <alignment horizontal="left" vertical="center"/>
    </xf>
    <xf numFmtId="39" fontId="6" fillId="0" borderId="0" xfId="42" applyNumberFormat="1" applyFont="1" applyBorder="1" applyAlignment="1">
      <alignment horizontal="left" vertic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distributed"/>
      <protection/>
    </xf>
    <xf numFmtId="0" fontId="6" fillId="0" borderId="13" xfId="56" applyFont="1" applyBorder="1" applyAlignment="1">
      <alignment horizontal="center" vertical="distributed"/>
      <protection/>
    </xf>
    <xf numFmtId="0" fontId="6" fillId="0" borderId="10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 vertical="distributed"/>
      <protection/>
    </xf>
    <xf numFmtId="0" fontId="6" fillId="0" borderId="15" xfId="56" applyFont="1" applyBorder="1" applyAlignment="1">
      <alignment horizontal="center" vertical="distributed"/>
      <protection/>
    </xf>
    <xf numFmtId="0" fontId="6" fillId="0" borderId="16" xfId="56" applyFont="1" applyBorder="1" applyAlignment="1">
      <alignment horizontal="center" vertical="distributed"/>
      <protection/>
    </xf>
    <xf numFmtId="0" fontId="6" fillId="0" borderId="17" xfId="56" applyFont="1" applyBorder="1" applyAlignment="1">
      <alignment horizontal="center" vertical="distributed"/>
      <protection/>
    </xf>
    <xf numFmtId="179" fontId="6" fillId="0" borderId="0" xfId="42" applyNumberFormat="1" applyFont="1" applyAlignment="1">
      <alignment horizontal="left" vertical="center"/>
    </xf>
    <xf numFmtId="178" fontId="6" fillId="0" borderId="0" xfId="42" applyNumberFormat="1" applyFont="1" applyAlignment="1">
      <alignment horizontal="left" vertical="center"/>
    </xf>
    <xf numFmtId="177" fontId="6" fillId="0" borderId="0" xfId="59" applyNumberFormat="1" applyFont="1" applyAlignment="1">
      <alignment horizontal="left" vertical="center"/>
    </xf>
    <xf numFmtId="177" fontId="6" fillId="0" borderId="0" xfId="59" applyNumberFormat="1" applyFont="1" applyAlignment="1">
      <alignment horizontal="center" vertical="center"/>
    </xf>
    <xf numFmtId="0" fontId="6" fillId="0" borderId="0" xfId="56" applyFont="1" applyAlignment="1">
      <alignment horizontal="center" vertical="distributed"/>
      <protection/>
    </xf>
    <xf numFmtId="0" fontId="6" fillId="0" borderId="11" xfId="56" applyFont="1" applyBorder="1" applyAlignment="1">
      <alignment horizontal="center" vertical="distributed"/>
      <protection/>
    </xf>
    <xf numFmtId="0" fontId="6" fillId="0" borderId="10" xfId="56" applyFont="1" applyBorder="1" applyAlignment="1">
      <alignment horizontal="center" vertical="distributed"/>
      <protection/>
    </xf>
    <xf numFmtId="0" fontId="6" fillId="0" borderId="0" xfId="56" applyFont="1" applyBorder="1" applyAlignment="1">
      <alignment horizontal="center" vertical="distributed"/>
      <protection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&amp;S rati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40</xdr:row>
      <xdr:rowOff>9525</xdr:rowOff>
    </xdr:from>
    <xdr:to>
      <xdr:col>17</xdr:col>
      <xdr:colOff>381000</xdr:colOff>
      <xdr:row>41</xdr:row>
      <xdr:rowOff>28575</xdr:rowOff>
    </xdr:to>
    <xdr:sp>
      <xdr:nvSpPr>
        <xdr:cNvPr id="1" name="AutoShape 1"/>
        <xdr:cNvSpPr>
          <a:spLocks/>
        </xdr:cNvSpPr>
      </xdr:nvSpPr>
      <xdr:spPr>
        <a:xfrm rot="16200000">
          <a:off x="228600" y="7019925"/>
          <a:ext cx="873442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342900</xdr:colOff>
      <xdr:row>40</xdr:row>
      <xdr:rowOff>0</xdr:rowOff>
    </xdr:from>
    <xdr:to>
      <xdr:col>35</xdr:col>
      <xdr:colOff>38100</xdr:colOff>
      <xdr:row>41</xdr:row>
      <xdr:rowOff>104775</xdr:rowOff>
    </xdr:to>
    <xdr:sp>
      <xdr:nvSpPr>
        <xdr:cNvPr id="2" name="AutoShape 3"/>
        <xdr:cNvSpPr>
          <a:spLocks/>
        </xdr:cNvSpPr>
      </xdr:nvSpPr>
      <xdr:spPr>
        <a:xfrm rot="16200000">
          <a:off x="10810875" y="7010400"/>
          <a:ext cx="66198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tabSelected="1" zoomScale="85" zoomScaleNormal="85" zoomScalePageLayoutView="0" workbookViewId="0" topLeftCell="A1">
      <selection activeCell="A4" sqref="A4:AM4"/>
    </sheetView>
  </sheetViews>
  <sheetFormatPr defaultColWidth="9.140625" defaultRowHeight="15"/>
  <cols>
    <col min="1" max="1" width="13.28125" style="1" customWidth="1"/>
    <col min="2" max="2" width="4.7109375" style="1" customWidth="1"/>
    <col min="3" max="3" width="11.57421875" style="1" bestFit="1" customWidth="1"/>
    <col min="4" max="4" width="6.28125" style="1" customWidth="1"/>
    <col min="5" max="5" width="16.8515625" style="1" bestFit="1" customWidth="1"/>
    <col min="6" max="6" width="2.421875" style="1" hidden="1" customWidth="1"/>
    <col min="7" max="7" width="20.57421875" style="1" bestFit="1" customWidth="1"/>
    <col min="8" max="8" width="9.421875" style="1" customWidth="1"/>
    <col min="9" max="9" width="2.421875" style="1" bestFit="1" customWidth="1"/>
    <col min="10" max="10" width="11.8515625" style="1" bestFit="1" customWidth="1"/>
    <col min="11" max="11" width="2.421875" style="1" customWidth="1"/>
    <col min="12" max="12" width="8.8515625" style="1" bestFit="1" customWidth="1"/>
    <col min="13" max="13" width="1.7109375" style="1" customWidth="1"/>
    <col min="14" max="14" width="2.421875" style="1" bestFit="1" customWidth="1"/>
    <col min="15" max="15" width="8.28125" style="1" customWidth="1"/>
    <col min="16" max="16" width="2.421875" style="1" bestFit="1" customWidth="1"/>
    <col min="17" max="17" width="5.57421875" style="1" customWidth="1"/>
    <col min="18" max="18" width="14.140625" style="1" customWidth="1"/>
    <col min="19" max="19" width="2.421875" style="1" bestFit="1" customWidth="1"/>
    <col min="20" max="20" width="9.28125" style="1" customWidth="1"/>
    <col min="21" max="21" width="2.421875" style="1" bestFit="1" customWidth="1"/>
    <col min="22" max="22" width="19.7109375" style="1" bestFit="1" customWidth="1"/>
    <col min="23" max="23" width="6.28125" style="1" customWidth="1"/>
    <col min="24" max="24" width="10.421875" style="1" bestFit="1" customWidth="1"/>
    <col min="25" max="25" width="2.421875" style="1" hidden="1" customWidth="1"/>
    <col min="26" max="26" width="9.28125" style="1" bestFit="1" customWidth="1"/>
    <col min="27" max="27" width="7.7109375" style="1" bestFit="1" customWidth="1"/>
    <col min="28" max="28" width="2.421875" style="1" bestFit="1" customWidth="1"/>
    <col min="29" max="29" width="10.57421875" style="1" customWidth="1"/>
    <col min="30" max="30" width="2.421875" style="1" bestFit="1" customWidth="1"/>
    <col min="31" max="31" width="10.421875" style="1" bestFit="1" customWidth="1"/>
    <col min="32" max="32" width="6.28125" style="1" bestFit="1" customWidth="1"/>
    <col min="33" max="33" width="1.421875" style="1" customWidth="1"/>
    <col min="34" max="34" width="6.28125" style="1" bestFit="1" customWidth="1"/>
    <col min="35" max="35" width="10.57421875" style="1" customWidth="1"/>
    <col min="36" max="36" width="2.421875" style="1" customWidth="1"/>
    <col min="37" max="37" width="9.00390625" style="1" bestFit="1" customWidth="1"/>
    <col min="38" max="38" width="2.421875" style="1" bestFit="1" customWidth="1"/>
    <col min="39" max="39" width="7.8515625" style="1" bestFit="1" customWidth="1"/>
    <col min="40" max="16384" width="9.140625" style="1" customWidth="1"/>
  </cols>
  <sheetData>
    <row r="1" spans="1:256" ht="18.75">
      <c r="A1"/>
      <c r="B1"/>
      <c r="G1" s="16"/>
      <c r="H1" s="16"/>
      <c r="I1" s="16"/>
      <c r="J1" s="35"/>
      <c r="K1" s="35"/>
      <c r="L1" s="35"/>
      <c r="M1" s="35"/>
      <c r="N1" s="36"/>
      <c r="O1" s="37"/>
      <c r="P1" s="36"/>
      <c r="Q1" s="36"/>
      <c r="R1" s="38"/>
      <c r="S1" s="36"/>
      <c r="T1" s="36"/>
      <c r="U1" s="35"/>
      <c r="V1" s="3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/>
      <c r="G2" s="16"/>
      <c r="H2" s="16"/>
      <c r="I2" s="16"/>
      <c r="J2" s="35"/>
      <c r="K2" s="35"/>
      <c r="L2" s="35"/>
      <c r="M2" s="35"/>
      <c r="N2" s="36"/>
      <c r="O2" s="36"/>
      <c r="P2" s="36"/>
      <c r="Q2" s="36"/>
      <c r="R2" s="37"/>
      <c r="S2" s="36"/>
      <c r="T2" s="36"/>
      <c r="U2" s="35"/>
      <c r="V2" s="3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/>
      <c r="B3"/>
      <c r="C3"/>
      <c r="D3"/>
      <c r="E3"/>
      <c r="F3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9" ht="27" customHeight="1">
      <c r="A4" s="65" t="s">
        <v>94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12.75">
      <c r="A5" s="2" t="s">
        <v>0</v>
      </c>
      <c r="B5" s="2"/>
      <c r="C5" s="2"/>
      <c r="D5" s="2" t="s">
        <v>1</v>
      </c>
      <c r="E5" s="2">
        <v>2020</v>
      </c>
      <c r="F5" s="2"/>
      <c r="G5" s="2">
        <v>2019</v>
      </c>
      <c r="H5" s="2">
        <v>2018</v>
      </c>
      <c r="I5" s="2" t="s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0</v>
      </c>
      <c r="U5" s="2"/>
      <c r="V5" s="2"/>
      <c r="W5" s="2" t="s">
        <v>1</v>
      </c>
      <c r="X5" s="2">
        <f>E5</f>
        <v>2020</v>
      </c>
      <c r="Y5" s="2"/>
      <c r="Z5" s="2">
        <f>G5</f>
        <v>2019</v>
      </c>
      <c r="AA5" s="2">
        <f>H5</f>
        <v>2018</v>
      </c>
      <c r="AB5" s="2" t="s">
        <v>2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7" ht="12.75">
      <c r="A6" s="3" t="s">
        <v>3</v>
      </c>
      <c r="B6" s="3"/>
      <c r="C6" s="3"/>
      <c r="D6" s="1" t="s">
        <v>4</v>
      </c>
      <c r="E6" s="40">
        <v>823.9</v>
      </c>
      <c r="F6" s="41"/>
      <c r="G6" s="40">
        <v>729.1</v>
      </c>
      <c r="H6" s="40">
        <v>629.1</v>
      </c>
      <c r="I6" s="3" t="s">
        <v>5</v>
      </c>
      <c r="J6" s="3"/>
      <c r="K6" s="3"/>
      <c r="L6" s="3"/>
      <c r="M6" s="3"/>
      <c r="N6" s="3"/>
      <c r="O6" s="3"/>
      <c r="P6" s="3"/>
      <c r="Q6" s="3"/>
      <c r="R6" s="3"/>
      <c r="S6" s="3"/>
      <c r="T6" s="1" t="s">
        <v>6</v>
      </c>
      <c r="W6" s="1" t="s">
        <v>7</v>
      </c>
      <c r="X6" s="40">
        <v>398</v>
      </c>
      <c r="Y6" s="40"/>
      <c r="Z6" s="40">
        <v>361.8</v>
      </c>
      <c r="AA6" s="40">
        <v>325.3</v>
      </c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1" t="s">
        <v>9</v>
      </c>
      <c r="D7" s="1" t="s">
        <v>10</v>
      </c>
      <c r="E7" s="40">
        <f>5492.4</f>
        <v>5492.4</v>
      </c>
      <c r="F7" s="41"/>
      <c r="G7" s="40">
        <v>5000.2</v>
      </c>
      <c r="H7" s="40">
        <v>5441.4</v>
      </c>
      <c r="I7" s="6" t="s">
        <v>11</v>
      </c>
      <c r="J7" s="6"/>
      <c r="K7" s="6"/>
      <c r="L7" s="6"/>
      <c r="M7" s="6"/>
      <c r="N7" s="6"/>
      <c r="O7" s="6"/>
      <c r="P7" s="6"/>
      <c r="Q7" s="6"/>
      <c r="R7" s="6"/>
      <c r="S7" s="6"/>
      <c r="T7" s="1" t="s">
        <v>12</v>
      </c>
      <c r="W7" s="1" t="s">
        <v>13</v>
      </c>
      <c r="X7" s="40">
        <f>2519.6+126+216.5+2.7</f>
        <v>2864.7999999999997</v>
      </c>
      <c r="Y7" s="41"/>
      <c r="Z7" s="40">
        <f>1710.9+150.2+443.9+2.5</f>
        <v>2307.5</v>
      </c>
      <c r="AA7" s="40">
        <f>2156.3+265.4+382.7+2.3</f>
        <v>2806.7000000000003</v>
      </c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2.75">
      <c r="A8" s="1" t="s">
        <v>14</v>
      </c>
      <c r="D8" s="1" t="s">
        <v>15</v>
      </c>
      <c r="E8" s="40">
        <v>8301.5</v>
      </c>
      <c r="F8" s="41"/>
      <c r="G8" s="40">
        <v>8019.1</v>
      </c>
      <c r="H8" s="40">
        <v>8135.4</v>
      </c>
      <c r="I8" s="6" t="s">
        <v>5</v>
      </c>
      <c r="J8" s="6"/>
      <c r="K8" s="6"/>
      <c r="L8" s="6"/>
      <c r="M8" s="6"/>
      <c r="N8" s="6"/>
      <c r="O8" s="6"/>
      <c r="P8" s="6"/>
      <c r="Q8" s="6"/>
      <c r="R8" s="6"/>
      <c r="S8" s="6"/>
      <c r="T8" s="1" t="s">
        <v>16</v>
      </c>
      <c r="W8" s="1" t="s">
        <v>17</v>
      </c>
      <c r="X8" s="40">
        <v>2454</v>
      </c>
      <c r="Y8" s="41"/>
      <c r="Z8" s="40">
        <v>2108.3</v>
      </c>
      <c r="AA8" s="40">
        <v>3081.3</v>
      </c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2.75">
      <c r="A9" s="1" t="s">
        <v>18</v>
      </c>
      <c r="D9" s="1" t="s">
        <v>19</v>
      </c>
      <c r="E9" s="40">
        <v>3869.5</v>
      </c>
      <c r="F9" s="41"/>
      <c r="G9" s="40">
        <v>3246.3</v>
      </c>
      <c r="H9" s="40">
        <v>3760.7</v>
      </c>
      <c r="I9" s="5" t="s">
        <v>8</v>
      </c>
      <c r="J9" s="5"/>
      <c r="K9" s="5"/>
      <c r="L9" s="5"/>
      <c r="M9" s="5"/>
      <c r="N9" s="5"/>
      <c r="O9" s="5"/>
      <c r="P9" s="5"/>
      <c r="Q9" s="5"/>
      <c r="R9" s="5"/>
      <c r="S9" s="5"/>
      <c r="T9" s="1" t="s">
        <v>20</v>
      </c>
      <c r="W9" s="1" t="s">
        <v>21</v>
      </c>
      <c r="X9" s="40">
        <v>136.1</v>
      </c>
      <c r="Y9" s="41"/>
      <c r="Z9" s="40">
        <v>137</v>
      </c>
      <c r="AA9" s="40">
        <v>116.9</v>
      </c>
      <c r="AF9" s="7"/>
      <c r="AG9" s="7"/>
      <c r="AH9" s="7"/>
      <c r="AI9" s="7"/>
      <c r="AK9" s="8"/>
    </row>
    <row r="10" spans="1:27" ht="12.75">
      <c r="A10" s="1" t="s">
        <v>22</v>
      </c>
      <c r="D10" s="1" t="s">
        <v>23</v>
      </c>
      <c r="E10" s="40">
        <v>-1884.7</v>
      </c>
      <c r="F10" s="41"/>
      <c r="G10" s="40">
        <v>-1710.9</v>
      </c>
      <c r="H10" s="40">
        <v>-1750.8</v>
      </c>
      <c r="I10" s="5" t="s">
        <v>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1" t="s">
        <v>24</v>
      </c>
      <c r="W10" s="1" t="s">
        <v>25</v>
      </c>
      <c r="X10" s="40">
        <f>E8-E12</f>
        <v>5259.9</v>
      </c>
      <c r="Y10" s="40">
        <f>F8-F12</f>
        <v>0</v>
      </c>
      <c r="Z10" s="40">
        <f>G8-G12</f>
        <v>5118.200000000001</v>
      </c>
      <c r="AA10" s="40">
        <f>H8-H12</f>
        <v>5191.4</v>
      </c>
    </row>
    <row r="11" spans="1:27" ht="12.75">
      <c r="A11" s="1" t="s">
        <v>27</v>
      </c>
      <c r="D11" s="1" t="s">
        <v>28</v>
      </c>
      <c r="E11" s="40">
        <v>552.3</v>
      </c>
      <c r="F11" s="41"/>
      <c r="G11" s="40">
        <v>507.3</v>
      </c>
      <c r="H11" s="40">
        <v>153</v>
      </c>
      <c r="I11" s="5" t="s">
        <v>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1" t="s">
        <v>29</v>
      </c>
      <c r="W11" s="1" t="s">
        <v>30</v>
      </c>
      <c r="X11" s="40">
        <v>30.5</v>
      </c>
      <c r="Y11" s="41"/>
      <c r="Z11" s="40">
        <v>32.1</v>
      </c>
      <c r="AA11" s="40">
        <v>21.9</v>
      </c>
    </row>
    <row r="12" spans="1:27" ht="12.75">
      <c r="A12" s="1" t="s">
        <v>31</v>
      </c>
      <c r="D12" s="1" t="s">
        <v>32</v>
      </c>
      <c r="E12" s="40">
        <v>3041.6</v>
      </c>
      <c r="F12" s="41"/>
      <c r="G12" s="40">
        <v>2900.9</v>
      </c>
      <c r="H12" s="40">
        <v>2944</v>
      </c>
      <c r="I12" s="1" t="s">
        <v>26</v>
      </c>
      <c r="T12" s="1" t="s">
        <v>33</v>
      </c>
      <c r="W12" s="1" t="s">
        <v>34</v>
      </c>
      <c r="X12" s="40">
        <v>210.2</v>
      </c>
      <c r="Y12" s="41"/>
      <c r="Z12" s="40">
        <v>201.6</v>
      </c>
      <c r="AA12" s="40">
        <v>199.6</v>
      </c>
    </row>
    <row r="13" spans="1:27" ht="12.75">
      <c r="A13" s="1" t="s">
        <v>35</v>
      </c>
      <c r="D13" s="1" t="s">
        <v>36</v>
      </c>
      <c r="E13" s="40">
        <v>-2217.7</v>
      </c>
      <c r="F13" s="41"/>
      <c r="G13" s="40">
        <v>-2171.8</v>
      </c>
      <c r="H13" s="40">
        <v>-2342.7</v>
      </c>
      <c r="I13" s="1" t="s">
        <v>37</v>
      </c>
      <c r="T13" s="1" t="s">
        <v>38</v>
      </c>
      <c r="W13" s="1" t="s">
        <v>39</v>
      </c>
      <c r="X13" s="40">
        <f>X10</f>
        <v>5259.9</v>
      </c>
      <c r="Y13" s="40">
        <f>Y10</f>
        <v>0</v>
      </c>
      <c r="Z13" s="40">
        <f>Z10</f>
        <v>5118.200000000001</v>
      </c>
      <c r="AA13" s="40">
        <f>AA10</f>
        <v>5191.4</v>
      </c>
    </row>
    <row r="14" spans="1:27" ht="12.75">
      <c r="A14" s="1" t="s">
        <v>40</v>
      </c>
      <c r="D14" s="1" t="s">
        <v>41</v>
      </c>
      <c r="E14" s="40">
        <v>2454</v>
      </c>
      <c r="F14" s="41"/>
      <c r="G14" s="40">
        <v>2108.3</v>
      </c>
      <c r="H14" s="40">
        <v>3081.3</v>
      </c>
      <c r="I14" s="5" t="s">
        <v>8</v>
      </c>
      <c r="T14" s="1" t="s">
        <v>42</v>
      </c>
      <c r="W14" s="1" t="s">
        <v>43</v>
      </c>
      <c r="X14" s="40">
        <v>263.2</v>
      </c>
      <c r="Y14" s="41"/>
      <c r="Z14" s="40">
        <v>246</v>
      </c>
      <c r="AA14" s="40">
        <v>238.9</v>
      </c>
    </row>
    <row r="15" spans="1:27" ht="12.75">
      <c r="A15" s="1" t="s">
        <v>44</v>
      </c>
      <c r="D15" s="1" t="s">
        <v>45</v>
      </c>
      <c r="E15" s="40">
        <v>3497.6</v>
      </c>
      <c r="F15" s="41"/>
      <c r="G15" s="40">
        <v>3435.1</v>
      </c>
      <c r="H15" s="40">
        <v>3381.2</v>
      </c>
      <c r="I15" s="5" t="s">
        <v>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1" t="s">
        <v>46</v>
      </c>
      <c r="W15" s="1" t="s">
        <v>47</v>
      </c>
      <c r="X15" s="40">
        <v>2266.7</v>
      </c>
      <c r="Y15" s="41"/>
      <c r="Z15" s="40">
        <v>2293.9</v>
      </c>
      <c r="AA15" s="40">
        <v>2841.7</v>
      </c>
    </row>
    <row r="16" spans="1:27" ht="12.75">
      <c r="A16" s="1" t="s">
        <v>48</v>
      </c>
      <c r="D16" s="1" t="s">
        <v>49</v>
      </c>
      <c r="E16" s="40">
        <f>3869.5-1884.7</f>
        <v>1984.8</v>
      </c>
      <c r="F16" s="41"/>
      <c r="G16" s="40">
        <f>3246.3-1710.9</f>
        <v>1535.4</v>
      </c>
      <c r="H16" s="40">
        <f>3760.7-1750.8</f>
        <v>2009.8999999999999</v>
      </c>
      <c r="I16" s="1" t="s">
        <v>50</v>
      </c>
      <c r="T16" s="1" t="s">
        <v>51</v>
      </c>
      <c r="W16" s="1" t="s">
        <v>52</v>
      </c>
      <c r="X16" s="42">
        <v>0.278</v>
      </c>
      <c r="Y16" s="41"/>
      <c r="Z16" s="43">
        <v>0.282</v>
      </c>
      <c r="AA16" s="42">
        <v>0.385</v>
      </c>
    </row>
    <row r="17" spans="1:28" ht="12.75">
      <c r="A17" s="9" t="s">
        <v>53</v>
      </c>
      <c r="E17" s="41">
        <f>866+241.9</f>
        <v>1107.9</v>
      </c>
      <c r="F17" s="41"/>
      <c r="G17" s="41">
        <f>773+234.9</f>
        <v>1007.9</v>
      </c>
      <c r="H17" s="41"/>
      <c r="S17" s="5"/>
      <c r="T17" s="5"/>
      <c r="U17" s="5"/>
      <c r="V17" s="5"/>
      <c r="W17" s="5"/>
      <c r="X17" s="10">
        <f>X6/E8</f>
        <v>0.04794314280551708</v>
      </c>
      <c r="Y17" s="11" t="e">
        <f>Y6/F8</f>
        <v>#DIV/0!</v>
      </c>
      <c r="Z17" s="10">
        <f>Z6/G8</f>
        <v>0.045117282488059754</v>
      </c>
      <c r="AA17" s="10">
        <f>AA6/H8</f>
        <v>0.03998574132802321</v>
      </c>
      <c r="AB17" s="5"/>
    </row>
    <row r="18" spans="1:27" ht="12.75">
      <c r="A18" s="9" t="s">
        <v>54</v>
      </c>
      <c r="E18" s="7">
        <f>E17/E8</f>
        <v>0.13345780882972957</v>
      </c>
      <c r="F18" s="7" t="e">
        <f>F17/F8</f>
        <v>#DIV/0!</v>
      </c>
      <c r="G18" s="7">
        <f>G17/G8</f>
        <v>0.12568742128168997</v>
      </c>
      <c r="H18" s="4"/>
      <c r="X18" s="7">
        <f>X12/E8</f>
        <v>0.025320725170149973</v>
      </c>
      <c r="Y18" s="7" t="e">
        <f>Y12/F8</f>
        <v>#DIV/0!</v>
      </c>
      <c r="Z18" s="7">
        <f>Z12/G8</f>
        <v>0.02513997830180444</v>
      </c>
      <c r="AA18" s="7">
        <f>AA12/H8</f>
        <v>0.02453474936696413</v>
      </c>
    </row>
    <row r="19" spans="1:27" s="16" customFormat="1" ht="26.25">
      <c r="A19" s="12" t="s">
        <v>93</v>
      </c>
      <c r="B19" s="12"/>
      <c r="C19" s="12"/>
      <c r="D19" s="12"/>
      <c r="E19" s="13"/>
      <c r="F19" s="14"/>
      <c r="G19" s="14"/>
      <c r="H19" s="15"/>
      <c r="X19" s="14"/>
      <c r="Y19" s="14"/>
      <c r="Z19" s="14"/>
      <c r="AA19" s="14"/>
    </row>
    <row r="20" spans="5:27" s="16" customFormat="1" ht="12.75">
      <c r="E20" s="14"/>
      <c r="F20" s="14"/>
      <c r="G20" s="14"/>
      <c r="H20" s="15"/>
      <c r="X20" s="14"/>
      <c r="Y20" s="14"/>
      <c r="Z20" s="14"/>
      <c r="AA20" s="14"/>
    </row>
    <row r="21" spans="5:29" s="16" customFormat="1" ht="12.75" customHeight="1">
      <c r="E21" s="17"/>
      <c r="M21" s="53" t="s">
        <v>55</v>
      </c>
      <c r="N21" s="62"/>
      <c r="O21" s="62"/>
      <c r="P21" s="54"/>
      <c r="Q21" s="44" t="s">
        <v>56</v>
      </c>
      <c r="R21" s="19" t="s">
        <v>4</v>
      </c>
      <c r="V21" s="64"/>
      <c r="W21" s="64"/>
      <c r="X21" s="64"/>
      <c r="Y21" s="64"/>
      <c r="Z21" s="46"/>
      <c r="AA21" s="21"/>
      <c r="AB21" s="22"/>
      <c r="AC21" s="23"/>
    </row>
    <row r="22" spans="13:29" s="16" customFormat="1" ht="12.75">
      <c r="M22" s="55"/>
      <c r="N22" s="63"/>
      <c r="O22" s="63"/>
      <c r="P22" s="56"/>
      <c r="Q22" s="44"/>
      <c r="R22" s="24" t="s">
        <v>10</v>
      </c>
      <c r="V22" s="64"/>
      <c r="W22" s="64"/>
      <c r="X22" s="64"/>
      <c r="Y22" s="64"/>
      <c r="Z22" s="46"/>
      <c r="AA22" s="21"/>
      <c r="AB22" s="22"/>
      <c r="AC22" s="23"/>
    </row>
    <row r="23" spans="13:30" s="16" customFormat="1" ht="12.75">
      <c r="M23" s="61" t="s">
        <v>57</v>
      </c>
      <c r="N23" s="61"/>
      <c r="O23" s="61"/>
      <c r="P23" s="61"/>
      <c r="Q23" s="44" t="s">
        <v>56</v>
      </c>
      <c r="R23" s="26">
        <f>E6</f>
        <v>823.9</v>
      </c>
      <c r="S23" s="44" t="s">
        <v>56</v>
      </c>
      <c r="T23" s="60">
        <f>R23/R24</f>
        <v>0.15000728279076542</v>
      </c>
      <c r="V23" s="64"/>
      <c r="W23" s="64"/>
      <c r="X23" s="64"/>
      <c r="Y23" s="64"/>
      <c r="Z23" s="46"/>
      <c r="AA23" s="21"/>
      <c r="AB23" s="28"/>
      <c r="AC23" s="46"/>
      <c r="AD23" s="60"/>
    </row>
    <row r="24" spans="13:30" s="16" customFormat="1" ht="12.75">
      <c r="M24" s="61"/>
      <c r="N24" s="61"/>
      <c r="O24" s="61"/>
      <c r="P24" s="61"/>
      <c r="Q24" s="44"/>
      <c r="R24" s="29">
        <f>E7</f>
        <v>5492.4</v>
      </c>
      <c r="S24" s="44"/>
      <c r="T24" s="60"/>
      <c r="V24" s="64"/>
      <c r="W24" s="64"/>
      <c r="X24" s="64"/>
      <c r="Y24" s="64"/>
      <c r="Z24" s="46"/>
      <c r="AA24" s="21"/>
      <c r="AB24" s="28"/>
      <c r="AC24" s="46"/>
      <c r="AD24" s="60"/>
    </row>
    <row r="25" spans="13:30" s="16" customFormat="1" ht="12.75">
      <c r="M25" s="61" t="s">
        <v>58</v>
      </c>
      <c r="N25" s="61"/>
      <c r="O25" s="61"/>
      <c r="P25" s="61"/>
      <c r="Q25" s="44" t="s">
        <v>56</v>
      </c>
      <c r="R25" s="26">
        <f>G6</f>
        <v>729.1</v>
      </c>
      <c r="S25" s="44" t="s">
        <v>56</v>
      </c>
      <c r="T25" s="60">
        <f>R25/R26</f>
        <v>0.14581416743330267</v>
      </c>
      <c r="V25" s="64"/>
      <c r="W25" s="64"/>
      <c r="X25" s="64"/>
      <c r="Y25" s="64"/>
      <c r="Z25" s="46"/>
      <c r="AA25" s="21"/>
      <c r="AB25" s="28"/>
      <c r="AC25" s="46"/>
      <c r="AD25" s="60"/>
    </row>
    <row r="26" spans="13:30" s="16" customFormat="1" ht="12.75">
      <c r="M26" s="61"/>
      <c r="N26" s="61"/>
      <c r="O26" s="61"/>
      <c r="P26" s="61"/>
      <c r="Q26" s="44"/>
      <c r="R26" s="29">
        <f>G7</f>
        <v>5000.2</v>
      </c>
      <c r="S26" s="44"/>
      <c r="T26" s="60"/>
      <c r="V26" s="64"/>
      <c r="W26" s="64"/>
      <c r="X26" s="64"/>
      <c r="Y26" s="64"/>
      <c r="Z26" s="46"/>
      <c r="AA26" s="21"/>
      <c r="AB26" s="28"/>
      <c r="AC26" s="46"/>
      <c r="AD26" s="60"/>
    </row>
    <row r="27" spans="13:30" s="16" customFormat="1" ht="12.75">
      <c r="M27" s="61" t="s">
        <v>59</v>
      </c>
      <c r="N27" s="61"/>
      <c r="O27" s="61"/>
      <c r="P27" s="61"/>
      <c r="Q27" s="44" t="s">
        <v>56</v>
      </c>
      <c r="R27" s="26">
        <f>H6</f>
        <v>629.1</v>
      </c>
      <c r="S27" s="44" t="s">
        <v>56</v>
      </c>
      <c r="T27" s="60">
        <f>R27/R28</f>
        <v>0.11561362884551771</v>
      </c>
      <c r="V27" s="20"/>
      <c r="W27" s="20"/>
      <c r="X27" s="20"/>
      <c r="Y27" s="20"/>
      <c r="Z27" s="21"/>
      <c r="AA27" s="21"/>
      <c r="AB27" s="28"/>
      <c r="AC27" s="21"/>
      <c r="AD27" s="27"/>
    </row>
    <row r="28" spans="13:30" s="16" customFormat="1" ht="12.75">
      <c r="M28" s="61"/>
      <c r="N28" s="61"/>
      <c r="O28" s="61"/>
      <c r="P28" s="61"/>
      <c r="Q28" s="44"/>
      <c r="R28" s="29">
        <f>H7</f>
        <v>5441.4</v>
      </c>
      <c r="S28" s="44"/>
      <c r="T28" s="60"/>
      <c r="V28" s="20"/>
      <c r="W28" s="20"/>
      <c r="X28" s="20"/>
      <c r="Y28" s="20"/>
      <c r="Z28" s="21"/>
      <c r="AA28" s="21"/>
      <c r="AB28" s="28"/>
      <c r="AC28" s="21"/>
      <c r="AD28" s="27"/>
    </row>
    <row r="29" spans="13:30" s="16" customFormat="1" ht="12.75">
      <c r="M29" s="25"/>
      <c r="N29" s="25"/>
      <c r="O29" s="25"/>
      <c r="P29" s="25"/>
      <c r="Q29" s="18"/>
      <c r="R29" s="29"/>
      <c r="S29" s="18"/>
      <c r="T29" s="27"/>
      <c r="V29" s="20"/>
      <c r="W29" s="20"/>
      <c r="X29" s="20"/>
      <c r="Y29" s="20"/>
      <c r="Z29" s="21"/>
      <c r="AA29" s="21"/>
      <c r="AB29" s="28"/>
      <c r="AC29" s="21"/>
      <c r="AD29" s="27"/>
    </row>
    <row r="30" spans="13:21" s="16" customFormat="1" ht="12.75">
      <c r="M30" s="18"/>
      <c r="N30" s="18"/>
      <c r="O30" s="29"/>
      <c r="P30" s="29"/>
      <c r="Q30" s="29"/>
      <c r="R30" s="29"/>
      <c r="S30" s="29"/>
      <c r="T30" s="29"/>
      <c r="U30" s="18"/>
    </row>
    <row r="31" s="16" customFormat="1" ht="12.75"/>
    <row r="32" spans="2:35" s="16" customFormat="1" ht="12.75" customHeight="1">
      <c r="B32" s="61"/>
      <c r="C32" s="61"/>
      <c r="D32" s="61"/>
      <c r="E32" s="50" t="s">
        <v>60</v>
      </c>
      <c r="F32" s="44" t="s">
        <v>56</v>
      </c>
      <c r="G32" s="19" t="s">
        <v>4</v>
      </c>
      <c r="H32" s="22"/>
      <c r="X32" s="53" t="s">
        <v>61</v>
      </c>
      <c r="Y32" s="62"/>
      <c r="Z32" s="54"/>
      <c r="AA32" s="20"/>
      <c r="AB32" s="44" t="s">
        <v>56</v>
      </c>
      <c r="AC32" s="19" t="s">
        <v>15</v>
      </c>
      <c r="AI32" s="22"/>
    </row>
    <row r="33" spans="2:35" s="16" customFormat="1" ht="12.75">
      <c r="B33" s="61"/>
      <c r="C33" s="61"/>
      <c r="D33" s="61"/>
      <c r="E33" s="51"/>
      <c r="F33" s="44"/>
      <c r="G33" s="24" t="s">
        <v>15</v>
      </c>
      <c r="H33" s="24"/>
      <c r="X33" s="55"/>
      <c r="Y33" s="63"/>
      <c r="Z33" s="56"/>
      <c r="AA33" s="20"/>
      <c r="AB33" s="44"/>
      <c r="AC33" s="24" t="s">
        <v>10</v>
      </c>
      <c r="AI33" s="22"/>
    </row>
    <row r="34" spans="2:37" s="16" customFormat="1" ht="12.75">
      <c r="B34" s="61"/>
      <c r="C34" s="61"/>
      <c r="D34" s="61"/>
      <c r="E34" s="61" t="s">
        <v>57</v>
      </c>
      <c r="F34" s="44" t="s">
        <v>56</v>
      </c>
      <c r="G34" s="26">
        <f>E6</f>
        <v>823.9</v>
      </c>
      <c r="H34" s="28"/>
      <c r="I34" s="44" t="s">
        <v>56</v>
      </c>
      <c r="J34" s="60">
        <f>G34/G35</f>
        <v>0.09924712401373245</v>
      </c>
      <c r="X34" s="44" t="s">
        <v>57</v>
      </c>
      <c r="Y34" s="44"/>
      <c r="Z34" s="44"/>
      <c r="AA34" s="18"/>
      <c r="AB34" s="44" t="s">
        <v>56</v>
      </c>
      <c r="AC34" s="26">
        <f>E8</f>
        <v>8301.5</v>
      </c>
      <c r="AD34" s="44" t="s">
        <v>56</v>
      </c>
      <c r="AE34" s="45">
        <f>AC34/AC35</f>
        <v>1.5114521884786252</v>
      </c>
      <c r="AI34" s="28"/>
      <c r="AJ34" s="44"/>
      <c r="AK34" s="45"/>
    </row>
    <row r="35" spans="2:37" s="16" customFormat="1" ht="12.75">
      <c r="B35" s="61"/>
      <c r="C35" s="61"/>
      <c r="D35" s="61"/>
      <c r="E35" s="61"/>
      <c r="F35" s="44"/>
      <c r="G35" s="29">
        <f>E8</f>
        <v>8301.5</v>
      </c>
      <c r="H35" s="29"/>
      <c r="I35" s="44"/>
      <c r="J35" s="60"/>
      <c r="X35" s="44"/>
      <c r="Y35" s="44"/>
      <c r="Z35" s="44"/>
      <c r="AA35" s="18"/>
      <c r="AB35" s="44"/>
      <c r="AC35" s="29">
        <f>E7</f>
        <v>5492.4</v>
      </c>
      <c r="AD35" s="44"/>
      <c r="AE35" s="45"/>
      <c r="AI35" s="28"/>
      <c r="AJ35" s="44"/>
      <c r="AK35" s="45"/>
    </row>
    <row r="36" spans="2:37" s="16" customFormat="1" ht="12.75">
      <c r="B36" s="61"/>
      <c r="C36" s="61"/>
      <c r="D36" s="61"/>
      <c r="E36" s="61" t="s">
        <v>59</v>
      </c>
      <c r="F36" s="44" t="s">
        <v>56</v>
      </c>
      <c r="G36" s="26">
        <f>G6</f>
        <v>729.1</v>
      </c>
      <c r="H36" s="28"/>
      <c r="I36" s="44" t="s">
        <v>56</v>
      </c>
      <c r="J36" s="60">
        <f>G36/G37</f>
        <v>0.09092042747939295</v>
      </c>
      <c r="X36" s="44" t="s">
        <v>58</v>
      </c>
      <c r="Y36" s="44"/>
      <c r="Z36" s="44"/>
      <c r="AA36" s="18"/>
      <c r="AB36" s="44" t="s">
        <v>56</v>
      </c>
      <c r="AC36" s="26">
        <f>G8</f>
        <v>8019.1</v>
      </c>
      <c r="AD36" s="44" t="s">
        <v>56</v>
      </c>
      <c r="AE36" s="45">
        <f>AC36/AC37</f>
        <v>1.6037558497660096</v>
      </c>
      <c r="AI36" s="28"/>
      <c r="AJ36" s="44"/>
      <c r="AK36" s="45"/>
    </row>
    <row r="37" spans="2:37" s="16" customFormat="1" ht="12.75">
      <c r="B37" s="61"/>
      <c r="C37" s="61"/>
      <c r="D37" s="61"/>
      <c r="E37" s="61"/>
      <c r="F37" s="44"/>
      <c r="G37" s="29">
        <f>G8</f>
        <v>8019.1</v>
      </c>
      <c r="H37" s="29"/>
      <c r="I37" s="44"/>
      <c r="J37" s="60"/>
      <c r="X37" s="44"/>
      <c r="Y37" s="44"/>
      <c r="Z37" s="44"/>
      <c r="AA37" s="18"/>
      <c r="AB37" s="44"/>
      <c r="AC37" s="29">
        <f>G7</f>
        <v>5000.2</v>
      </c>
      <c r="AD37" s="44"/>
      <c r="AE37" s="45"/>
      <c r="AI37" s="28"/>
      <c r="AJ37" s="44"/>
      <c r="AK37" s="45"/>
    </row>
    <row r="38" spans="2:37" s="16" customFormat="1" ht="12.75" customHeight="1">
      <c r="B38" s="25"/>
      <c r="C38" s="25"/>
      <c r="D38" s="25"/>
      <c r="E38" s="61" t="s">
        <v>59</v>
      </c>
      <c r="F38" s="44" t="s">
        <v>56</v>
      </c>
      <c r="G38" s="26">
        <f>H6</f>
        <v>629.1</v>
      </c>
      <c r="H38" s="28"/>
      <c r="I38" s="44" t="s">
        <v>56</v>
      </c>
      <c r="J38" s="60">
        <f>G38/G39</f>
        <v>0.07732871155689948</v>
      </c>
      <c r="X38" s="44" t="s">
        <v>59</v>
      </c>
      <c r="Y38" s="44"/>
      <c r="Z38" s="44"/>
      <c r="AA38" s="18"/>
      <c r="AB38" s="44" t="s">
        <v>56</v>
      </c>
      <c r="AC38" s="26">
        <f>H8</f>
        <v>8135.4</v>
      </c>
      <c r="AD38" s="44" t="s">
        <v>56</v>
      </c>
      <c r="AE38" s="45">
        <f>AC38/AC39</f>
        <v>1.495093174550667</v>
      </c>
      <c r="AI38" s="28"/>
      <c r="AJ38" s="18"/>
      <c r="AK38" s="30"/>
    </row>
    <row r="39" spans="2:37" s="16" customFormat="1" ht="12.75">
      <c r="B39" s="25"/>
      <c r="C39" s="25"/>
      <c r="D39" s="25"/>
      <c r="E39" s="61"/>
      <c r="F39" s="44"/>
      <c r="G39" s="29">
        <f>H8</f>
        <v>8135.4</v>
      </c>
      <c r="H39" s="29"/>
      <c r="I39" s="44"/>
      <c r="J39" s="60"/>
      <c r="X39" s="44"/>
      <c r="Y39" s="44"/>
      <c r="Z39" s="44"/>
      <c r="AA39" s="18"/>
      <c r="AB39" s="44"/>
      <c r="AC39" s="29">
        <f>H7</f>
        <v>5441.4</v>
      </c>
      <c r="AD39" s="44"/>
      <c r="AE39" s="45"/>
      <c r="AI39" s="28"/>
      <c r="AJ39" s="18"/>
      <c r="AK39" s="30"/>
    </row>
    <row r="40" spans="2:37" s="16" customFormat="1" ht="12.75">
      <c r="B40" s="25"/>
      <c r="C40" s="25"/>
      <c r="D40" s="25"/>
      <c r="E40" s="25"/>
      <c r="F40" s="18"/>
      <c r="G40" s="29"/>
      <c r="H40" s="29"/>
      <c r="I40" s="18"/>
      <c r="J40" s="27"/>
      <c r="X40" s="18"/>
      <c r="Y40" s="18"/>
      <c r="Z40" s="18"/>
      <c r="AA40" s="18"/>
      <c r="AB40" s="18"/>
      <c r="AC40" s="29"/>
      <c r="AD40" s="18"/>
      <c r="AE40" s="30"/>
      <c r="AI40" s="28"/>
      <c r="AJ40" s="18"/>
      <c r="AK40" s="30"/>
    </row>
    <row r="41" s="16" customFormat="1" ht="12.75"/>
    <row r="42" s="16" customFormat="1" ht="12.75"/>
    <row r="43" spans="1:37" s="16" customFormat="1" ht="12.75">
      <c r="A43" s="50" t="s">
        <v>62</v>
      </c>
      <c r="B43" s="44" t="s">
        <v>56</v>
      </c>
      <c r="C43" s="19" t="s">
        <v>32</v>
      </c>
      <c r="G43" s="50" t="s">
        <v>63</v>
      </c>
      <c r="H43" s="20"/>
      <c r="I43" s="44" t="s">
        <v>56</v>
      </c>
      <c r="J43" s="19" t="s">
        <v>36</v>
      </c>
      <c r="O43" s="53" t="s">
        <v>64</v>
      </c>
      <c r="P43" s="54"/>
      <c r="Q43" s="44" t="s">
        <v>56</v>
      </c>
      <c r="R43" s="19" t="s">
        <v>28</v>
      </c>
      <c r="V43" s="50" t="s">
        <v>65</v>
      </c>
      <c r="W43" s="44" t="s">
        <v>56</v>
      </c>
      <c r="X43" s="19" t="s">
        <v>15</v>
      </c>
      <c r="AC43" s="50" t="s">
        <v>66</v>
      </c>
      <c r="AD43" s="44" t="s">
        <v>56</v>
      </c>
      <c r="AE43" s="19" t="s">
        <v>15</v>
      </c>
      <c r="AI43" s="50" t="s">
        <v>67</v>
      </c>
      <c r="AJ43" s="44" t="s">
        <v>56</v>
      </c>
      <c r="AK43" s="19" t="s">
        <v>15</v>
      </c>
    </row>
    <row r="44" spans="1:37" s="16" customFormat="1" ht="12.75">
      <c r="A44" s="51"/>
      <c r="B44" s="44"/>
      <c r="C44" s="24" t="s">
        <v>15</v>
      </c>
      <c r="G44" s="51"/>
      <c r="H44" s="20"/>
      <c r="I44" s="44"/>
      <c r="J44" s="24" t="s">
        <v>15</v>
      </c>
      <c r="O44" s="55"/>
      <c r="P44" s="56"/>
      <c r="Q44" s="44"/>
      <c r="R44" s="24" t="s">
        <v>15</v>
      </c>
      <c r="V44" s="51"/>
      <c r="W44" s="44"/>
      <c r="X44" s="24" t="s">
        <v>45</v>
      </c>
      <c r="AC44" s="51"/>
      <c r="AD44" s="44"/>
      <c r="AE44" s="24" t="s">
        <v>49</v>
      </c>
      <c r="AI44" s="51"/>
      <c r="AJ44" s="44"/>
      <c r="AK44" s="24" t="s">
        <v>10</v>
      </c>
    </row>
    <row r="45" spans="1:39" s="16" customFormat="1" ht="12.75">
      <c r="A45" s="44" t="s">
        <v>57</v>
      </c>
      <c r="B45" s="44" t="s">
        <v>56</v>
      </c>
      <c r="C45" s="26">
        <f>E12</f>
        <v>3041.6</v>
      </c>
      <c r="D45" s="44" t="s">
        <v>56</v>
      </c>
      <c r="E45" s="60">
        <f>C45/C46</f>
        <v>0.3663916159730169</v>
      </c>
      <c r="G45" s="44" t="s">
        <v>57</v>
      </c>
      <c r="H45" s="18"/>
      <c r="I45" s="44" t="s">
        <v>56</v>
      </c>
      <c r="J45" s="26">
        <f>E13</f>
        <v>-2217.7</v>
      </c>
      <c r="K45" s="44" t="s">
        <v>56</v>
      </c>
      <c r="L45" s="60">
        <f>J45/J46</f>
        <v>-0.26714449195928447</v>
      </c>
      <c r="O45" s="49" t="s">
        <v>57</v>
      </c>
      <c r="P45" s="49"/>
      <c r="Q45" s="44" t="s">
        <v>56</v>
      </c>
      <c r="R45" s="26">
        <f>E11</f>
        <v>552.3</v>
      </c>
      <c r="S45" s="44" t="s">
        <v>56</v>
      </c>
      <c r="T45" s="59">
        <f>R45/R46</f>
        <v>0.06653014515449014</v>
      </c>
      <c r="V45" s="44" t="s">
        <v>57</v>
      </c>
      <c r="W45" s="44" t="s">
        <v>56</v>
      </c>
      <c r="X45" s="26">
        <f>E8</f>
        <v>8301.5</v>
      </c>
      <c r="Y45" s="44" t="s">
        <v>56</v>
      </c>
      <c r="Z45" s="45">
        <f>X45/X46</f>
        <v>2.3734846752058556</v>
      </c>
      <c r="AA45" s="30"/>
      <c r="AC45" s="44" t="s">
        <v>57</v>
      </c>
      <c r="AD45" s="44" t="s">
        <v>56</v>
      </c>
      <c r="AE45" s="26">
        <f>E8</f>
        <v>8301.5</v>
      </c>
      <c r="AF45" s="44" t="s">
        <v>56</v>
      </c>
      <c r="AG45" s="45">
        <f>AE45/AE46</f>
        <v>4.182537283353486</v>
      </c>
      <c r="AI45" s="44" t="s">
        <v>57</v>
      </c>
      <c r="AJ45" s="44" t="s">
        <v>56</v>
      </c>
      <c r="AK45" s="26">
        <f>E8</f>
        <v>8301.5</v>
      </c>
      <c r="AL45" s="44" t="s">
        <v>56</v>
      </c>
      <c r="AM45" s="45">
        <f>AK45/AK46</f>
        <v>1.5114521884786252</v>
      </c>
    </row>
    <row r="46" spans="1:39" s="16" customFormat="1" ht="12.75">
      <c r="A46" s="44"/>
      <c r="B46" s="44"/>
      <c r="C46" s="29">
        <f>E8</f>
        <v>8301.5</v>
      </c>
      <c r="D46" s="44"/>
      <c r="E46" s="60"/>
      <c r="G46" s="44"/>
      <c r="H46" s="18"/>
      <c r="I46" s="44"/>
      <c r="J46" s="29">
        <f>E8</f>
        <v>8301.5</v>
      </c>
      <c r="K46" s="44"/>
      <c r="L46" s="60"/>
      <c r="O46" s="46"/>
      <c r="P46" s="46"/>
      <c r="Q46" s="44"/>
      <c r="R46" s="29">
        <f>E8</f>
        <v>8301.5</v>
      </c>
      <c r="S46" s="44"/>
      <c r="T46" s="59"/>
      <c r="V46" s="44"/>
      <c r="W46" s="44"/>
      <c r="X46" s="29">
        <f>E15</f>
        <v>3497.6</v>
      </c>
      <c r="Y46" s="44"/>
      <c r="Z46" s="45"/>
      <c r="AA46" s="30"/>
      <c r="AC46" s="44"/>
      <c r="AD46" s="44"/>
      <c r="AE46" s="29">
        <f>E16</f>
        <v>1984.8</v>
      </c>
      <c r="AF46" s="44"/>
      <c r="AG46" s="45"/>
      <c r="AI46" s="44"/>
      <c r="AJ46" s="44"/>
      <c r="AK46" s="29">
        <f>E7</f>
        <v>5492.4</v>
      </c>
      <c r="AL46" s="44"/>
      <c r="AM46" s="45"/>
    </row>
    <row r="47" spans="1:39" s="16" customFormat="1" ht="12.75">
      <c r="A47" s="44" t="s">
        <v>58</v>
      </c>
      <c r="B47" s="44" t="s">
        <v>56</v>
      </c>
      <c r="C47" s="26">
        <f>G12</f>
        <v>2900.9</v>
      </c>
      <c r="D47" s="44" t="s">
        <v>56</v>
      </c>
      <c r="E47" s="60">
        <f>C47/C48</f>
        <v>0.36174882468107394</v>
      </c>
      <c r="G47" s="44" t="s">
        <v>58</v>
      </c>
      <c r="H47" s="18"/>
      <c r="I47" s="44" t="s">
        <v>56</v>
      </c>
      <c r="J47" s="26">
        <f>G13</f>
        <v>-2171.8</v>
      </c>
      <c r="K47" s="44" t="s">
        <v>56</v>
      </c>
      <c r="L47" s="60">
        <f>J47/J48</f>
        <v>-0.270828397201681</v>
      </c>
      <c r="O47" s="44" t="s">
        <v>58</v>
      </c>
      <c r="P47" s="44"/>
      <c r="Q47" s="44" t="s">
        <v>56</v>
      </c>
      <c r="R47" s="26">
        <f>G11</f>
        <v>507.3</v>
      </c>
      <c r="S47" s="44" t="s">
        <v>56</v>
      </c>
      <c r="T47" s="59">
        <f>R47/R48</f>
        <v>0.06326146325647516</v>
      </c>
      <c r="V47" s="44" t="s">
        <v>58</v>
      </c>
      <c r="W47" s="44" t="s">
        <v>56</v>
      </c>
      <c r="X47" s="26">
        <f>G8</f>
        <v>8019.1</v>
      </c>
      <c r="Y47" s="44" t="s">
        <v>56</v>
      </c>
      <c r="Z47" s="45">
        <f>X47/X48</f>
        <v>2.3344589677156415</v>
      </c>
      <c r="AA47" s="30"/>
      <c r="AC47" s="44" t="s">
        <v>58</v>
      </c>
      <c r="AD47" s="44" t="s">
        <v>56</v>
      </c>
      <c r="AE47" s="26">
        <f>G8</f>
        <v>8019.1</v>
      </c>
      <c r="AF47" s="44" t="s">
        <v>56</v>
      </c>
      <c r="AG47" s="45">
        <f>AE47/AE48</f>
        <v>5.2228083886935</v>
      </c>
      <c r="AI47" s="44" t="s">
        <v>58</v>
      </c>
      <c r="AJ47" s="44" t="s">
        <v>56</v>
      </c>
      <c r="AK47" s="26">
        <f>G8</f>
        <v>8019.1</v>
      </c>
      <c r="AL47" s="44" t="s">
        <v>56</v>
      </c>
      <c r="AM47" s="45">
        <f>AK47/AK48</f>
        <v>1.6037558497660096</v>
      </c>
    </row>
    <row r="48" spans="1:39" s="16" customFormat="1" ht="12.75">
      <c r="A48" s="44"/>
      <c r="B48" s="44"/>
      <c r="C48" s="29">
        <f>G8</f>
        <v>8019.1</v>
      </c>
      <c r="D48" s="44"/>
      <c r="E48" s="60"/>
      <c r="G48" s="44"/>
      <c r="H48" s="18"/>
      <c r="I48" s="44"/>
      <c r="J48" s="29">
        <f>G8</f>
        <v>8019.1</v>
      </c>
      <c r="K48" s="44"/>
      <c r="L48" s="60"/>
      <c r="O48" s="44"/>
      <c r="P48" s="44"/>
      <c r="Q48" s="44"/>
      <c r="R48" s="29">
        <f>G8</f>
        <v>8019.1</v>
      </c>
      <c r="S48" s="44"/>
      <c r="T48" s="59"/>
      <c r="V48" s="44"/>
      <c r="W48" s="44"/>
      <c r="X48" s="29">
        <f>G15</f>
        <v>3435.1</v>
      </c>
      <c r="Y48" s="44"/>
      <c r="Z48" s="45"/>
      <c r="AA48" s="30"/>
      <c r="AC48" s="44"/>
      <c r="AD48" s="44"/>
      <c r="AE48" s="29">
        <f>G16</f>
        <v>1535.4</v>
      </c>
      <c r="AF48" s="44"/>
      <c r="AG48" s="45"/>
      <c r="AI48" s="44"/>
      <c r="AJ48" s="44"/>
      <c r="AK48" s="29">
        <f>G7</f>
        <v>5000.2</v>
      </c>
      <c r="AL48" s="44"/>
      <c r="AM48" s="45"/>
    </row>
    <row r="49" spans="1:39" s="16" customFormat="1" ht="12.75">
      <c r="A49" s="44" t="s">
        <v>59</v>
      </c>
      <c r="B49" s="44" t="s">
        <v>56</v>
      </c>
      <c r="C49" s="26">
        <f>H12</f>
        <v>2944</v>
      </c>
      <c r="D49" s="44" t="s">
        <v>56</v>
      </c>
      <c r="E49" s="60">
        <f>C49/C50</f>
        <v>0.3618752612041203</v>
      </c>
      <c r="G49" s="44" t="s">
        <v>59</v>
      </c>
      <c r="H49" s="18"/>
      <c r="I49" s="44" t="s">
        <v>56</v>
      </c>
      <c r="J49" s="26">
        <f>H13</f>
        <v>-2342.7</v>
      </c>
      <c r="K49" s="44" t="s">
        <v>56</v>
      </c>
      <c r="L49" s="60">
        <f>J49/J50</f>
        <v>-0.28796371413821076</v>
      </c>
      <c r="O49" s="44" t="s">
        <v>59</v>
      </c>
      <c r="P49" s="44"/>
      <c r="Q49" s="44" t="s">
        <v>56</v>
      </c>
      <c r="R49" s="26">
        <f>H11</f>
        <v>153</v>
      </c>
      <c r="S49" s="44" t="s">
        <v>56</v>
      </c>
      <c r="T49" s="59">
        <f>R49/R50</f>
        <v>0.018806696659045653</v>
      </c>
      <c r="V49" s="44" t="s">
        <v>59</v>
      </c>
      <c r="W49" s="44" t="s">
        <v>56</v>
      </c>
      <c r="X49" s="26">
        <f>H8</f>
        <v>8135.4</v>
      </c>
      <c r="Y49" s="44" t="s">
        <v>56</v>
      </c>
      <c r="Z49" s="45">
        <f>X49/X50</f>
        <v>2.406068851295398</v>
      </c>
      <c r="AA49" s="30"/>
      <c r="AC49" s="44" t="s">
        <v>59</v>
      </c>
      <c r="AD49" s="44" t="s">
        <v>56</v>
      </c>
      <c r="AE49" s="26">
        <f>H8</f>
        <v>8135.4</v>
      </c>
      <c r="AF49" s="44" t="s">
        <v>56</v>
      </c>
      <c r="AG49" s="45">
        <f>AE49/AE50</f>
        <v>4.047664062888701</v>
      </c>
      <c r="AI49" s="44" t="s">
        <v>59</v>
      </c>
      <c r="AJ49" s="44" t="s">
        <v>56</v>
      </c>
      <c r="AK49" s="26">
        <f>H8</f>
        <v>8135.4</v>
      </c>
      <c r="AL49" s="44" t="s">
        <v>56</v>
      </c>
      <c r="AM49" s="45">
        <f>AK49/AK50</f>
        <v>1.495093174550667</v>
      </c>
    </row>
    <row r="50" spans="1:39" s="16" customFormat="1" ht="12.75">
      <c r="A50" s="44"/>
      <c r="B50" s="44"/>
      <c r="C50" s="29">
        <f>H8</f>
        <v>8135.4</v>
      </c>
      <c r="D50" s="44"/>
      <c r="E50" s="60"/>
      <c r="G50" s="44"/>
      <c r="H50" s="18"/>
      <c r="I50" s="44"/>
      <c r="J50" s="29">
        <f>H8</f>
        <v>8135.4</v>
      </c>
      <c r="K50" s="44"/>
      <c r="L50" s="60"/>
      <c r="O50" s="44"/>
      <c r="P50" s="44"/>
      <c r="Q50" s="44"/>
      <c r="R50" s="29">
        <f>H8</f>
        <v>8135.4</v>
      </c>
      <c r="S50" s="44"/>
      <c r="T50" s="59"/>
      <c r="V50" s="44"/>
      <c r="W50" s="44"/>
      <c r="X50" s="29">
        <f>H15</f>
        <v>3381.2</v>
      </c>
      <c r="Y50" s="44"/>
      <c r="Z50" s="45"/>
      <c r="AA50" s="30"/>
      <c r="AC50" s="44"/>
      <c r="AD50" s="44"/>
      <c r="AE50" s="29">
        <f>H16</f>
        <v>2009.8999999999999</v>
      </c>
      <c r="AF50" s="44"/>
      <c r="AG50" s="45"/>
      <c r="AI50" s="44"/>
      <c r="AJ50" s="44"/>
      <c r="AK50" s="29">
        <f>H7</f>
        <v>5441.4</v>
      </c>
      <c r="AL50" s="44"/>
      <c r="AM50" s="45"/>
    </row>
    <row r="51" s="16" customFormat="1" ht="12.75"/>
    <row r="52" spans="1:41" s="16" customFormat="1" ht="12.75">
      <c r="A52" s="52" t="s">
        <v>68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V52" s="52" t="s">
        <v>69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22"/>
      <c r="AO52" s="22"/>
    </row>
    <row r="53" s="16" customFormat="1" ht="12.75"/>
    <row r="54" spans="1:37" s="16" customFormat="1" ht="12.75" customHeight="1">
      <c r="A54" s="50" t="s">
        <v>70</v>
      </c>
      <c r="B54" s="44" t="s">
        <v>56</v>
      </c>
      <c r="C54" s="19" t="s">
        <v>19</v>
      </c>
      <c r="G54" s="50" t="s">
        <v>71</v>
      </c>
      <c r="H54" s="20"/>
      <c r="I54" s="44" t="s">
        <v>56</v>
      </c>
      <c r="J54" s="19" t="s">
        <v>72</v>
      </c>
      <c r="V54" s="50" t="s">
        <v>73</v>
      </c>
      <c r="W54" s="44" t="s">
        <v>56</v>
      </c>
      <c r="X54" s="19" t="s">
        <v>13</v>
      </c>
      <c r="AC54" s="50" t="s">
        <v>74</v>
      </c>
      <c r="AD54" s="44" t="s">
        <v>56</v>
      </c>
      <c r="AE54" s="19" t="s">
        <v>13</v>
      </c>
      <c r="AI54" s="50" t="s">
        <v>75</v>
      </c>
      <c r="AJ54" s="44" t="s">
        <v>56</v>
      </c>
      <c r="AK54" s="19" t="s">
        <v>4</v>
      </c>
    </row>
    <row r="55" spans="1:37" s="16" customFormat="1" ht="12.75">
      <c r="A55" s="51"/>
      <c r="B55" s="44"/>
      <c r="C55" s="24" t="s">
        <v>23</v>
      </c>
      <c r="G55" s="51"/>
      <c r="H55" s="20"/>
      <c r="I55" s="44"/>
      <c r="J55" s="24" t="s">
        <v>23</v>
      </c>
      <c r="V55" s="51"/>
      <c r="W55" s="44"/>
      <c r="X55" s="24" t="s">
        <v>76</v>
      </c>
      <c r="AC55" s="51"/>
      <c r="AD55" s="44"/>
      <c r="AE55" s="24" t="s">
        <v>17</v>
      </c>
      <c r="AI55" s="51"/>
      <c r="AJ55" s="44"/>
      <c r="AK55" s="24" t="s">
        <v>21</v>
      </c>
    </row>
    <row r="56" spans="1:39" s="16" customFormat="1" ht="12.75">
      <c r="A56" s="44" t="s">
        <v>57</v>
      </c>
      <c r="B56" s="44" t="s">
        <v>56</v>
      </c>
      <c r="C56" s="26">
        <f>E9</f>
        <v>3869.5</v>
      </c>
      <c r="D56" s="44" t="s">
        <v>56</v>
      </c>
      <c r="E56" s="45">
        <f>C56/C57</f>
        <v>-2.053111901098318</v>
      </c>
      <c r="G56" s="44" t="s">
        <v>57</v>
      </c>
      <c r="H56" s="18"/>
      <c r="I56" s="44" t="s">
        <v>56</v>
      </c>
      <c r="J56" s="26">
        <f>E9-X6</f>
        <v>3471.5</v>
      </c>
      <c r="K56" s="44" t="s">
        <v>56</v>
      </c>
      <c r="L56" s="45">
        <f>J56/J57</f>
        <v>-1.8419377089191913</v>
      </c>
      <c r="V56" s="44" t="s">
        <v>57</v>
      </c>
      <c r="W56" s="44" t="s">
        <v>56</v>
      </c>
      <c r="X56" s="26">
        <f>X7</f>
        <v>2864.7999999999997</v>
      </c>
      <c r="Y56" s="44" t="s">
        <v>56</v>
      </c>
      <c r="Z56" s="59">
        <f>X56/X57</f>
        <v>0.538617733323306</v>
      </c>
      <c r="AA56" s="31"/>
      <c r="AC56" s="44" t="s">
        <v>57</v>
      </c>
      <c r="AD56" s="44" t="s">
        <v>56</v>
      </c>
      <c r="AE56" s="26">
        <f>X7</f>
        <v>2864.7999999999997</v>
      </c>
      <c r="AF56" s="44" t="s">
        <v>56</v>
      </c>
      <c r="AG56" s="59">
        <f>AE56/AE57</f>
        <v>1.1674001629991848</v>
      </c>
      <c r="AI56" s="44" t="s">
        <v>57</v>
      </c>
      <c r="AJ56" s="44" t="s">
        <v>56</v>
      </c>
      <c r="AK56" s="26">
        <f>E6</f>
        <v>823.9</v>
      </c>
      <c r="AL56" s="44" t="s">
        <v>56</v>
      </c>
      <c r="AM56" s="45">
        <f>AK56/AK57</f>
        <v>6.053637031594416</v>
      </c>
    </row>
    <row r="57" spans="1:39" s="16" customFormat="1" ht="12.75">
      <c r="A57" s="44"/>
      <c r="B57" s="44"/>
      <c r="C57" s="29">
        <f>E10</f>
        <v>-1884.7</v>
      </c>
      <c r="D57" s="44"/>
      <c r="E57" s="45"/>
      <c r="G57" s="44"/>
      <c r="H57" s="18"/>
      <c r="I57" s="44"/>
      <c r="J57" s="29">
        <f>E10</f>
        <v>-1884.7</v>
      </c>
      <c r="K57" s="44"/>
      <c r="L57" s="45"/>
      <c r="V57" s="44"/>
      <c r="W57" s="44"/>
      <c r="X57" s="29">
        <f>X7+X8</f>
        <v>5318.799999999999</v>
      </c>
      <c r="Y57" s="44"/>
      <c r="Z57" s="59"/>
      <c r="AA57" s="31"/>
      <c r="AC57" s="44"/>
      <c r="AD57" s="44"/>
      <c r="AE57" s="29">
        <f>X8</f>
        <v>2454</v>
      </c>
      <c r="AF57" s="44"/>
      <c r="AG57" s="59"/>
      <c r="AI57" s="44"/>
      <c r="AJ57" s="44"/>
      <c r="AK57" s="29">
        <f>X9</f>
        <v>136.1</v>
      </c>
      <c r="AL57" s="44"/>
      <c r="AM57" s="45"/>
    </row>
    <row r="58" spans="1:39" s="16" customFormat="1" ht="12.75">
      <c r="A58" s="44" t="s">
        <v>58</v>
      </c>
      <c r="B58" s="44" t="s">
        <v>56</v>
      </c>
      <c r="C58" s="26">
        <f>G9</f>
        <v>3246.3</v>
      </c>
      <c r="D58" s="44" t="s">
        <v>56</v>
      </c>
      <c r="E58" s="45">
        <f>C58/C59</f>
        <v>-1.8974224092582852</v>
      </c>
      <c r="G58" s="44" t="s">
        <v>58</v>
      </c>
      <c r="H58" s="18"/>
      <c r="I58" s="44" t="s">
        <v>56</v>
      </c>
      <c r="J58" s="26">
        <f>G9-Z6</f>
        <v>2884.5</v>
      </c>
      <c r="K58" s="44" t="s">
        <v>56</v>
      </c>
      <c r="L58" s="45">
        <f>J58/J59</f>
        <v>-1.6859547606522882</v>
      </c>
      <c r="V58" s="44" t="s">
        <v>58</v>
      </c>
      <c r="W58" s="44" t="s">
        <v>56</v>
      </c>
      <c r="X58" s="26">
        <f>Z7</f>
        <v>2307.5</v>
      </c>
      <c r="Y58" s="44" t="s">
        <v>56</v>
      </c>
      <c r="Z58" s="59">
        <f>X58/X59</f>
        <v>0.5225553693554962</v>
      </c>
      <c r="AA58" s="31"/>
      <c r="AC58" s="44" t="s">
        <v>58</v>
      </c>
      <c r="AD58" s="44" t="s">
        <v>56</v>
      </c>
      <c r="AE58" s="26">
        <f>Z7</f>
        <v>2307.5</v>
      </c>
      <c r="AF58" s="44" t="s">
        <v>56</v>
      </c>
      <c r="AG58" s="59">
        <f>AE58/AE59</f>
        <v>1.0944837072522884</v>
      </c>
      <c r="AI58" s="44" t="s">
        <v>58</v>
      </c>
      <c r="AJ58" s="44" t="s">
        <v>56</v>
      </c>
      <c r="AK58" s="26">
        <f>G6</f>
        <v>729.1</v>
      </c>
      <c r="AL58" s="44" t="s">
        <v>56</v>
      </c>
      <c r="AM58" s="45">
        <f>AK58/AK59</f>
        <v>5.321897810218978</v>
      </c>
    </row>
    <row r="59" spans="1:39" s="16" customFormat="1" ht="12.75">
      <c r="A59" s="44"/>
      <c r="B59" s="44"/>
      <c r="C59" s="29">
        <f>G10</f>
        <v>-1710.9</v>
      </c>
      <c r="D59" s="44"/>
      <c r="E59" s="45"/>
      <c r="G59" s="44"/>
      <c r="H59" s="18"/>
      <c r="I59" s="44"/>
      <c r="J59" s="29">
        <f>G10</f>
        <v>-1710.9</v>
      </c>
      <c r="K59" s="44"/>
      <c r="L59" s="45"/>
      <c r="V59" s="44"/>
      <c r="W59" s="44"/>
      <c r="X59" s="29">
        <f>Z7+Z8</f>
        <v>4415.8</v>
      </c>
      <c r="Y59" s="44"/>
      <c r="Z59" s="59"/>
      <c r="AA59" s="31"/>
      <c r="AC59" s="44"/>
      <c r="AD59" s="44"/>
      <c r="AE59" s="29">
        <f>Z8</f>
        <v>2108.3</v>
      </c>
      <c r="AF59" s="44"/>
      <c r="AG59" s="59"/>
      <c r="AI59" s="44"/>
      <c r="AJ59" s="44"/>
      <c r="AK59" s="29">
        <f>Z9</f>
        <v>137</v>
      </c>
      <c r="AL59" s="44"/>
      <c r="AM59" s="45"/>
    </row>
    <row r="60" spans="1:39" s="16" customFormat="1" ht="12.75">
      <c r="A60" s="44" t="s">
        <v>59</v>
      </c>
      <c r="B60" s="44" t="s">
        <v>56</v>
      </c>
      <c r="C60" s="26">
        <f>H9</f>
        <v>3760.7</v>
      </c>
      <c r="D60" s="44" t="s">
        <v>56</v>
      </c>
      <c r="E60" s="45">
        <f>C60/C61</f>
        <v>-2.14798949051862</v>
      </c>
      <c r="G60" s="44" t="s">
        <v>59</v>
      </c>
      <c r="H60" s="18"/>
      <c r="I60" s="44" t="s">
        <v>56</v>
      </c>
      <c r="J60" s="26">
        <f>H9-AA6</f>
        <v>3435.3999999999996</v>
      </c>
      <c r="K60" s="44" t="s">
        <v>56</v>
      </c>
      <c r="L60" s="45">
        <f>J60/J61</f>
        <v>-1.9621887137308658</v>
      </c>
      <c r="V60" s="44" t="s">
        <v>59</v>
      </c>
      <c r="W60" s="44" t="s">
        <v>56</v>
      </c>
      <c r="X60" s="26">
        <f>AA7</f>
        <v>2806.7000000000003</v>
      </c>
      <c r="Y60" s="44" t="s">
        <v>56</v>
      </c>
      <c r="Z60" s="59">
        <f>X60/X61</f>
        <v>0.47668138586956527</v>
      </c>
      <c r="AA60" s="31"/>
      <c r="AC60" s="44" t="s">
        <v>59</v>
      </c>
      <c r="AD60" s="44" t="s">
        <v>56</v>
      </c>
      <c r="AE60" s="26">
        <f>AA7</f>
        <v>2806.7000000000003</v>
      </c>
      <c r="AF60" s="44" t="s">
        <v>56</v>
      </c>
      <c r="AG60" s="59">
        <f>AE60/AE61</f>
        <v>0.910881770681206</v>
      </c>
      <c r="AI60" s="44" t="s">
        <v>59</v>
      </c>
      <c r="AJ60" s="44" t="s">
        <v>56</v>
      </c>
      <c r="AK60" s="26">
        <f>H6</f>
        <v>629.1</v>
      </c>
      <c r="AL60" s="44" t="s">
        <v>56</v>
      </c>
      <c r="AM60" s="45">
        <f>AK60/AK61</f>
        <v>5.381522668947818</v>
      </c>
    </row>
    <row r="61" spans="1:39" s="16" customFormat="1" ht="12.75">
      <c r="A61" s="44"/>
      <c r="B61" s="44"/>
      <c r="C61" s="29">
        <f>H10</f>
        <v>-1750.8</v>
      </c>
      <c r="D61" s="44"/>
      <c r="E61" s="45"/>
      <c r="G61" s="44"/>
      <c r="H61" s="18"/>
      <c r="I61" s="44"/>
      <c r="J61" s="29">
        <f>H10</f>
        <v>-1750.8</v>
      </c>
      <c r="K61" s="44"/>
      <c r="L61" s="45"/>
      <c r="V61" s="44"/>
      <c r="W61" s="44"/>
      <c r="X61" s="29">
        <f>AA7+AA8</f>
        <v>5888</v>
      </c>
      <c r="Y61" s="44"/>
      <c r="Z61" s="59"/>
      <c r="AA61" s="31"/>
      <c r="AC61" s="44"/>
      <c r="AD61" s="44"/>
      <c r="AE61" s="29">
        <f>AA8</f>
        <v>3081.3</v>
      </c>
      <c r="AF61" s="44"/>
      <c r="AG61" s="59"/>
      <c r="AI61" s="44"/>
      <c r="AJ61" s="44"/>
      <c r="AK61" s="29">
        <f>AA9</f>
        <v>116.9</v>
      </c>
      <c r="AL61" s="44"/>
      <c r="AM61" s="45"/>
    </row>
    <row r="62" s="16" customFormat="1" ht="12.75"/>
    <row r="63" spans="1:20" s="16" customFormat="1" ht="12.75" customHeight="1">
      <c r="A63" s="52" t="s">
        <v>77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="16" customFormat="1" ht="12.75"/>
    <row r="65" spans="1:18" s="16" customFormat="1" ht="12.75" customHeight="1">
      <c r="A65" s="50" t="s">
        <v>78</v>
      </c>
      <c r="B65" s="44" t="s">
        <v>56</v>
      </c>
      <c r="C65" s="19" t="s">
        <v>79</v>
      </c>
      <c r="G65" s="50" t="s">
        <v>80</v>
      </c>
      <c r="H65" s="20"/>
      <c r="I65" s="44" t="s">
        <v>56</v>
      </c>
      <c r="J65" s="19" t="s">
        <v>81</v>
      </c>
      <c r="O65" s="53" t="s">
        <v>82</v>
      </c>
      <c r="P65" s="54"/>
      <c r="Q65" s="44" t="s">
        <v>56</v>
      </c>
      <c r="R65" s="19" t="s">
        <v>83</v>
      </c>
    </row>
    <row r="66" spans="1:18" s="16" customFormat="1" ht="12.75">
      <c r="A66" s="51"/>
      <c r="B66" s="44"/>
      <c r="C66" s="24" t="s">
        <v>25</v>
      </c>
      <c r="G66" s="51"/>
      <c r="H66" s="20"/>
      <c r="I66" s="44"/>
      <c r="J66" s="24" t="s">
        <v>15</v>
      </c>
      <c r="O66" s="55"/>
      <c r="P66" s="56"/>
      <c r="Q66" s="44"/>
      <c r="R66" s="24" t="s">
        <v>39</v>
      </c>
    </row>
    <row r="67" spans="1:20" s="16" customFormat="1" ht="12.75">
      <c r="A67" s="44" t="s">
        <v>57</v>
      </c>
      <c r="B67" s="44" t="s">
        <v>56</v>
      </c>
      <c r="C67" s="26">
        <f>X6*365</f>
        <v>145270</v>
      </c>
      <c r="D67" s="44" t="s">
        <v>56</v>
      </c>
      <c r="E67" s="58">
        <f>C67/C68</f>
        <v>27.61839578699215</v>
      </c>
      <c r="G67" s="44" t="s">
        <v>57</v>
      </c>
      <c r="H67" s="18"/>
      <c r="I67" s="44" t="s">
        <v>56</v>
      </c>
      <c r="J67" s="26">
        <f>X11*365</f>
        <v>11132.5</v>
      </c>
      <c r="K67" s="44" t="s">
        <v>56</v>
      </c>
      <c r="L67" s="57">
        <f>J67/J68</f>
        <v>1.3410227067397458</v>
      </c>
      <c r="O67" s="46" t="s">
        <v>57</v>
      </c>
      <c r="P67" s="46"/>
      <c r="Q67" s="44" t="s">
        <v>56</v>
      </c>
      <c r="R67" s="26">
        <f>X12*365</f>
        <v>76723</v>
      </c>
      <c r="S67" s="44" t="s">
        <v>56</v>
      </c>
      <c r="T67" s="45">
        <f>R67/R68</f>
        <v>14.586398980969221</v>
      </c>
    </row>
    <row r="68" spans="1:20" s="16" customFormat="1" ht="12.75">
      <c r="A68" s="44"/>
      <c r="B68" s="44"/>
      <c r="C68" s="29">
        <f>X10</f>
        <v>5259.9</v>
      </c>
      <c r="D68" s="44"/>
      <c r="E68" s="58"/>
      <c r="G68" s="44"/>
      <c r="H68" s="18"/>
      <c r="I68" s="44"/>
      <c r="J68" s="29">
        <f>E8</f>
        <v>8301.5</v>
      </c>
      <c r="K68" s="44"/>
      <c r="L68" s="57"/>
      <c r="O68" s="46"/>
      <c r="P68" s="46"/>
      <c r="Q68" s="44"/>
      <c r="R68" s="29">
        <f>X13</f>
        <v>5259.9</v>
      </c>
      <c r="S68" s="44"/>
      <c r="T68" s="45"/>
    </row>
    <row r="69" spans="1:20" s="16" customFormat="1" ht="12.75">
      <c r="A69" s="44" t="s">
        <v>58</v>
      </c>
      <c r="B69" s="44" t="s">
        <v>56</v>
      </c>
      <c r="C69" s="26">
        <f>Z6*365</f>
        <v>132057</v>
      </c>
      <c r="D69" s="44" t="s">
        <v>56</v>
      </c>
      <c r="E69" s="58">
        <f>C69/C70</f>
        <v>25.801453636043917</v>
      </c>
      <c r="G69" s="44" t="s">
        <v>58</v>
      </c>
      <c r="H69" s="18"/>
      <c r="I69" s="44" t="s">
        <v>56</v>
      </c>
      <c r="J69" s="26">
        <f>Z11*365</f>
        <v>11716.5</v>
      </c>
      <c r="K69" s="44" t="s">
        <v>56</v>
      </c>
      <c r="L69" s="57">
        <f>J69/J70</f>
        <v>1.4610741853823994</v>
      </c>
      <c r="O69" s="44" t="s">
        <v>58</v>
      </c>
      <c r="P69" s="44"/>
      <c r="Q69" s="44" t="s">
        <v>56</v>
      </c>
      <c r="R69" s="26">
        <f>Z12*365</f>
        <v>73584</v>
      </c>
      <c r="S69" s="44" t="s">
        <v>56</v>
      </c>
      <c r="T69" s="45">
        <f>R69/R70</f>
        <v>14.376929389238402</v>
      </c>
    </row>
    <row r="70" spans="1:20" s="16" customFormat="1" ht="12.75">
      <c r="A70" s="44"/>
      <c r="B70" s="44"/>
      <c r="C70" s="29">
        <f>Z10</f>
        <v>5118.200000000001</v>
      </c>
      <c r="D70" s="44"/>
      <c r="E70" s="58"/>
      <c r="G70" s="44"/>
      <c r="H70" s="18"/>
      <c r="I70" s="44"/>
      <c r="J70" s="29">
        <f>G8</f>
        <v>8019.1</v>
      </c>
      <c r="K70" s="44"/>
      <c r="L70" s="57"/>
      <c r="O70" s="44"/>
      <c r="P70" s="44"/>
      <c r="Q70" s="44"/>
      <c r="R70" s="29">
        <f>Z13</f>
        <v>5118.200000000001</v>
      </c>
      <c r="S70" s="44"/>
      <c r="T70" s="45"/>
    </row>
    <row r="71" spans="1:20" s="16" customFormat="1" ht="12.75">
      <c r="A71" s="44" t="s">
        <v>59</v>
      </c>
      <c r="B71" s="44" t="s">
        <v>56</v>
      </c>
      <c r="C71" s="26">
        <f>AA6*365</f>
        <v>118734.5</v>
      </c>
      <c r="D71" s="44" t="s">
        <v>56</v>
      </c>
      <c r="E71" s="58">
        <f>C71/C72</f>
        <v>22.87138344184613</v>
      </c>
      <c r="G71" s="44" t="s">
        <v>59</v>
      </c>
      <c r="H71" s="18"/>
      <c r="I71" s="44" t="s">
        <v>56</v>
      </c>
      <c r="J71" s="26">
        <f>AA11*365</f>
        <v>7993.499999999999</v>
      </c>
      <c r="K71" s="44" t="s">
        <v>56</v>
      </c>
      <c r="L71" s="57">
        <f>J71/J72</f>
        <v>0.9825577107456301</v>
      </c>
      <c r="O71" s="44" t="s">
        <v>59</v>
      </c>
      <c r="P71" s="44"/>
      <c r="Q71" s="44" t="s">
        <v>56</v>
      </c>
      <c r="R71" s="26">
        <f>AA12*365</f>
        <v>72854</v>
      </c>
      <c r="S71" s="44" t="s">
        <v>56</v>
      </c>
      <c r="T71" s="45">
        <f>R71/R72</f>
        <v>14.033594020880688</v>
      </c>
    </row>
    <row r="72" spans="1:20" s="16" customFormat="1" ht="12.75">
      <c r="A72" s="44"/>
      <c r="B72" s="44"/>
      <c r="C72" s="29">
        <f>AA10</f>
        <v>5191.4</v>
      </c>
      <c r="D72" s="44"/>
      <c r="E72" s="58"/>
      <c r="G72" s="44"/>
      <c r="H72" s="18"/>
      <c r="I72" s="44"/>
      <c r="J72" s="29">
        <f>H8</f>
        <v>8135.4</v>
      </c>
      <c r="K72" s="44"/>
      <c r="L72" s="57"/>
      <c r="O72" s="44"/>
      <c r="P72" s="44"/>
      <c r="Q72" s="44"/>
      <c r="R72" s="29">
        <f>AA13</f>
        <v>5191.4</v>
      </c>
      <c r="S72" s="44"/>
      <c r="T72" s="45"/>
    </row>
    <row r="73" s="16" customFormat="1" ht="12.75"/>
    <row r="74" spans="1:33" s="16" customFormat="1" ht="12.75">
      <c r="A74" s="52" t="s">
        <v>84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</row>
    <row r="75" s="16" customFormat="1" ht="12.75"/>
    <row r="76" spans="1:37" s="16" customFormat="1" ht="12.75">
      <c r="A76" s="50" t="s">
        <v>85</v>
      </c>
      <c r="B76" s="44" t="s">
        <v>56</v>
      </c>
      <c r="C76" s="19" t="s">
        <v>43</v>
      </c>
      <c r="G76" s="50" t="s">
        <v>86</v>
      </c>
      <c r="H76" s="20"/>
      <c r="I76" s="44" t="s">
        <v>56</v>
      </c>
      <c r="J76" s="19" t="s">
        <v>28</v>
      </c>
      <c r="O76" s="53" t="s">
        <v>87</v>
      </c>
      <c r="P76" s="54"/>
      <c r="Q76" s="44" t="s">
        <v>56</v>
      </c>
      <c r="R76" s="19" t="s">
        <v>88</v>
      </c>
      <c r="V76" s="50" t="s">
        <v>89</v>
      </c>
      <c r="W76" s="44" t="s">
        <v>56</v>
      </c>
      <c r="X76" s="19" t="s">
        <v>28</v>
      </c>
      <c r="AC76" s="50" t="s">
        <v>90</v>
      </c>
      <c r="AD76" s="44" t="s">
        <v>56</v>
      </c>
      <c r="AE76" s="19" t="s">
        <v>52</v>
      </c>
      <c r="AI76" s="50" t="s">
        <v>91</v>
      </c>
      <c r="AJ76" s="44" t="s">
        <v>56</v>
      </c>
      <c r="AK76" s="19" t="s">
        <v>41</v>
      </c>
    </row>
    <row r="77" spans="1:37" s="16" customFormat="1" ht="12.75">
      <c r="A77" s="51"/>
      <c r="B77" s="44"/>
      <c r="C77" s="24" t="s">
        <v>47</v>
      </c>
      <c r="G77" s="51"/>
      <c r="H77" s="20"/>
      <c r="I77" s="44"/>
      <c r="J77" s="24" t="s">
        <v>43</v>
      </c>
      <c r="O77" s="55"/>
      <c r="P77" s="56"/>
      <c r="Q77" s="44"/>
      <c r="R77" s="24" t="s">
        <v>52</v>
      </c>
      <c r="V77" s="51"/>
      <c r="W77" s="44"/>
      <c r="X77" s="24" t="s">
        <v>47</v>
      </c>
      <c r="AC77" s="51"/>
      <c r="AD77" s="44"/>
      <c r="AE77" s="24" t="s">
        <v>92</v>
      </c>
      <c r="AI77" s="51"/>
      <c r="AJ77" s="44"/>
      <c r="AK77" s="24" t="s">
        <v>47</v>
      </c>
    </row>
    <row r="78" spans="1:39" s="16" customFormat="1" ht="12.75">
      <c r="A78" s="44" t="s">
        <v>57</v>
      </c>
      <c r="B78" s="44" t="s">
        <v>56</v>
      </c>
      <c r="C78" s="26">
        <f>X14</f>
        <v>263.2</v>
      </c>
      <c r="D78" s="44" t="s">
        <v>56</v>
      </c>
      <c r="E78" s="45">
        <f>C78/C79</f>
        <v>0.11611593947147837</v>
      </c>
      <c r="G78" s="44" t="s">
        <v>57</v>
      </c>
      <c r="H78" s="18"/>
      <c r="I78" s="44" t="s">
        <v>56</v>
      </c>
      <c r="J78" s="26">
        <f>E11</f>
        <v>552.3</v>
      </c>
      <c r="K78" s="44" t="s">
        <v>56</v>
      </c>
      <c r="L78" s="45">
        <f>J78/J79</f>
        <v>2.098404255319149</v>
      </c>
      <c r="O78" s="49" t="s">
        <v>57</v>
      </c>
      <c r="P78" s="49"/>
      <c r="Q78" s="44" t="s">
        <v>56</v>
      </c>
      <c r="R78" s="32">
        <f>E78/0.9</f>
        <v>0.12901771052386485</v>
      </c>
      <c r="S78" s="44" t="s">
        <v>56</v>
      </c>
      <c r="T78" s="45">
        <f>R78/R79</f>
        <v>0.4640924838987944</v>
      </c>
      <c r="V78" s="44" t="s">
        <v>57</v>
      </c>
      <c r="W78" s="44" t="s">
        <v>56</v>
      </c>
      <c r="X78" s="26">
        <f>E11</f>
        <v>552.3</v>
      </c>
      <c r="Y78" s="44" t="s">
        <v>56</v>
      </c>
      <c r="Z78" s="45">
        <f>X78/X79</f>
        <v>0.24365818149733093</v>
      </c>
      <c r="AA78" s="30"/>
      <c r="AC78" s="44" t="s">
        <v>57</v>
      </c>
      <c r="AD78" s="44" t="s">
        <v>56</v>
      </c>
      <c r="AE78" s="33">
        <f>X16</f>
        <v>0.278</v>
      </c>
      <c r="AF78" s="44" t="s">
        <v>56</v>
      </c>
      <c r="AG78" s="45">
        <f>AE78/AE79</f>
        <v>1.1409426036574326</v>
      </c>
      <c r="AI78" s="44" t="s">
        <v>57</v>
      </c>
      <c r="AJ78" s="44" t="s">
        <v>56</v>
      </c>
      <c r="AK78" s="26">
        <f>E14</f>
        <v>2454</v>
      </c>
      <c r="AL78" s="44" t="s">
        <v>56</v>
      </c>
      <c r="AM78" s="45">
        <f>AK78/AK79</f>
        <v>1.0826311377773856</v>
      </c>
    </row>
    <row r="79" spans="1:39" s="16" customFormat="1" ht="12.75">
      <c r="A79" s="44"/>
      <c r="B79" s="44"/>
      <c r="C79" s="29">
        <f>X15</f>
        <v>2266.7</v>
      </c>
      <c r="D79" s="44"/>
      <c r="E79" s="45"/>
      <c r="G79" s="44"/>
      <c r="H79" s="18"/>
      <c r="I79" s="44"/>
      <c r="J79" s="29">
        <f>X14</f>
        <v>263.2</v>
      </c>
      <c r="K79" s="44"/>
      <c r="L79" s="45"/>
      <c r="O79" s="46"/>
      <c r="P79" s="46"/>
      <c r="Q79" s="44"/>
      <c r="R79" s="34">
        <f>X16</f>
        <v>0.278</v>
      </c>
      <c r="S79" s="44"/>
      <c r="T79" s="45"/>
      <c r="V79" s="44"/>
      <c r="W79" s="44"/>
      <c r="X79" s="29">
        <f>X15</f>
        <v>2266.7</v>
      </c>
      <c r="Y79" s="44"/>
      <c r="Z79" s="45"/>
      <c r="AA79" s="30"/>
      <c r="AC79" s="44"/>
      <c r="AD79" s="44"/>
      <c r="AE79" s="29">
        <f>Z78</f>
        <v>0.24365818149733093</v>
      </c>
      <c r="AF79" s="44"/>
      <c r="AG79" s="45"/>
      <c r="AI79" s="44"/>
      <c r="AJ79" s="44"/>
      <c r="AK79" s="29">
        <f>X15</f>
        <v>2266.7</v>
      </c>
      <c r="AL79" s="44"/>
      <c r="AM79" s="45"/>
    </row>
    <row r="80" spans="1:39" s="16" customFormat="1" ht="12.75">
      <c r="A80" s="44" t="s">
        <v>58</v>
      </c>
      <c r="B80" s="44" t="s">
        <v>56</v>
      </c>
      <c r="C80" s="26">
        <f>Z14</f>
        <v>246</v>
      </c>
      <c r="D80" s="44" t="s">
        <v>56</v>
      </c>
      <c r="E80" s="45">
        <f>C80/C81</f>
        <v>0.10724094337155063</v>
      </c>
      <c r="G80" s="44" t="s">
        <v>58</v>
      </c>
      <c r="H80" s="18"/>
      <c r="I80" s="44" t="s">
        <v>56</v>
      </c>
      <c r="J80" s="26">
        <f>G11</f>
        <v>507.3</v>
      </c>
      <c r="K80" s="44" t="s">
        <v>56</v>
      </c>
      <c r="L80" s="45">
        <f>J80/J81</f>
        <v>2.0621951219512193</v>
      </c>
      <c r="O80" s="46"/>
      <c r="P80" s="46"/>
      <c r="Q80" s="46"/>
      <c r="R80" s="28"/>
      <c r="S80" s="46"/>
      <c r="T80" s="48"/>
      <c r="V80" s="44" t="s">
        <v>58</v>
      </c>
      <c r="W80" s="44" t="s">
        <v>56</v>
      </c>
      <c r="X80" s="26">
        <f>G11</f>
        <v>507.3</v>
      </c>
      <c r="Y80" s="44" t="s">
        <v>56</v>
      </c>
      <c r="Z80" s="45">
        <f>X80/X81</f>
        <v>0.22115175029425868</v>
      </c>
      <c r="AA80" s="30"/>
      <c r="AC80" s="46"/>
      <c r="AD80" s="46"/>
      <c r="AE80" s="28"/>
      <c r="AF80" s="46"/>
      <c r="AG80" s="47"/>
      <c r="AI80" s="44" t="s">
        <v>58</v>
      </c>
      <c r="AJ80" s="44" t="s">
        <v>56</v>
      </c>
      <c r="AK80" s="26">
        <f>G14</f>
        <v>2108.3</v>
      </c>
      <c r="AL80" s="44" t="s">
        <v>56</v>
      </c>
      <c r="AM80" s="45">
        <f>AK80/AK81</f>
        <v>0.9190897597977244</v>
      </c>
    </row>
    <row r="81" spans="1:39" s="16" customFormat="1" ht="12.75">
      <c r="A81" s="44"/>
      <c r="B81" s="44"/>
      <c r="C81" s="29">
        <f>Z15</f>
        <v>2293.9</v>
      </c>
      <c r="D81" s="44"/>
      <c r="E81" s="45"/>
      <c r="G81" s="44"/>
      <c r="H81" s="18"/>
      <c r="I81" s="44"/>
      <c r="J81" s="29">
        <f>Z14</f>
        <v>246</v>
      </c>
      <c r="K81" s="44"/>
      <c r="L81" s="45"/>
      <c r="O81" s="46"/>
      <c r="P81" s="46"/>
      <c r="Q81" s="46"/>
      <c r="R81" s="28"/>
      <c r="S81" s="46"/>
      <c r="T81" s="48"/>
      <c r="V81" s="44"/>
      <c r="W81" s="44"/>
      <c r="X81" s="29">
        <f>Z15</f>
        <v>2293.9</v>
      </c>
      <c r="Y81" s="44"/>
      <c r="Z81" s="45"/>
      <c r="AA81" s="30"/>
      <c r="AC81" s="46"/>
      <c r="AD81" s="46"/>
      <c r="AE81" s="28"/>
      <c r="AF81" s="46"/>
      <c r="AG81" s="47"/>
      <c r="AI81" s="44"/>
      <c r="AJ81" s="44"/>
      <c r="AK81" s="29">
        <f>Z15</f>
        <v>2293.9</v>
      </c>
      <c r="AL81" s="44"/>
      <c r="AM81" s="45"/>
    </row>
    <row r="82" spans="1:39" s="16" customFormat="1" ht="12.75">
      <c r="A82" s="44" t="s">
        <v>59</v>
      </c>
      <c r="B82" s="44" t="s">
        <v>56</v>
      </c>
      <c r="C82" s="26">
        <f>AA14</f>
        <v>238.9</v>
      </c>
      <c r="D82" s="44" t="s">
        <v>56</v>
      </c>
      <c r="E82" s="45">
        <f>C82/C83</f>
        <v>0.08406939508040961</v>
      </c>
      <c r="G82" s="44" t="s">
        <v>59</v>
      </c>
      <c r="H82" s="18"/>
      <c r="I82" s="44" t="s">
        <v>56</v>
      </c>
      <c r="J82" s="26">
        <f>H11</f>
        <v>153</v>
      </c>
      <c r="K82" s="44" t="s">
        <v>56</v>
      </c>
      <c r="L82" s="45">
        <f>J82/J83</f>
        <v>0.6404353285893679</v>
      </c>
      <c r="O82" s="46"/>
      <c r="P82" s="46"/>
      <c r="Q82" s="46"/>
      <c r="R82" s="28"/>
      <c r="S82" s="46"/>
      <c r="T82" s="48"/>
      <c r="V82" s="44" t="s">
        <v>59</v>
      </c>
      <c r="W82" s="44" t="s">
        <v>56</v>
      </c>
      <c r="X82" s="26">
        <f>H11</f>
        <v>153</v>
      </c>
      <c r="Y82" s="44" t="s">
        <v>56</v>
      </c>
      <c r="Z82" s="45">
        <f>X82/X83</f>
        <v>0.05384101066263153</v>
      </c>
      <c r="AA82" s="30"/>
      <c r="AC82" s="46"/>
      <c r="AD82" s="46"/>
      <c r="AE82" s="28"/>
      <c r="AF82" s="46"/>
      <c r="AG82" s="47"/>
      <c r="AI82" s="44" t="s">
        <v>59</v>
      </c>
      <c r="AJ82" s="44" t="s">
        <v>56</v>
      </c>
      <c r="AK82" s="26">
        <f>H14</f>
        <v>3081.3</v>
      </c>
      <c r="AL82" s="44" t="s">
        <v>56</v>
      </c>
      <c r="AM82" s="45">
        <f>AK82/AK83</f>
        <v>1.084315726501742</v>
      </c>
    </row>
    <row r="83" spans="1:39" s="16" customFormat="1" ht="12.75">
      <c r="A83" s="44"/>
      <c r="B83" s="44"/>
      <c r="C83" s="29">
        <f>AA15</f>
        <v>2841.7</v>
      </c>
      <c r="D83" s="44"/>
      <c r="E83" s="45"/>
      <c r="G83" s="44"/>
      <c r="H83" s="18"/>
      <c r="I83" s="44"/>
      <c r="J83" s="29">
        <f>AA14</f>
        <v>238.9</v>
      </c>
      <c r="K83" s="44"/>
      <c r="L83" s="45"/>
      <c r="O83" s="46"/>
      <c r="P83" s="46"/>
      <c r="Q83" s="46"/>
      <c r="R83" s="28"/>
      <c r="S83" s="46"/>
      <c r="T83" s="48"/>
      <c r="V83" s="44"/>
      <c r="W83" s="44"/>
      <c r="X83" s="29">
        <f>AA15</f>
        <v>2841.7</v>
      </c>
      <c r="Y83" s="44"/>
      <c r="Z83" s="45"/>
      <c r="AA83" s="30"/>
      <c r="AC83" s="46"/>
      <c r="AD83" s="46"/>
      <c r="AE83" s="28"/>
      <c r="AF83" s="46"/>
      <c r="AG83" s="47"/>
      <c r="AI83" s="44"/>
      <c r="AJ83" s="44"/>
      <c r="AK83" s="29">
        <f>AA15</f>
        <v>2841.7</v>
      </c>
      <c r="AL83" s="44"/>
      <c r="AM83" s="45"/>
    </row>
    <row r="84" s="16" customFormat="1" ht="12.75"/>
    <row r="85" s="16" customFormat="1" ht="12.75"/>
    <row r="86" s="16" customFormat="1" ht="12.75"/>
    <row r="87" s="16" customFormat="1" ht="12.75"/>
  </sheetData>
  <sheetProtection/>
  <mergeCells count="344">
    <mergeCell ref="A4:AM4"/>
    <mergeCell ref="M21:P22"/>
    <mergeCell ref="Q21:Q22"/>
    <mergeCell ref="V21:Y22"/>
    <mergeCell ref="Z21:Z22"/>
    <mergeCell ref="M23:P24"/>
    <mergeCell ref="Q23:Q24"/>
    <mergeCell ref="S23:S24"/>
    <mergeCell ref="T23:T24"/>
    <mergeCell ref="V23:Y24"/>
    <mergeCell ref="Z23:Z24"/>
    <mergeCell ref="AC23:AC24"/>
    <mergeCell ref="AD23:AD24"/>
    <mergeCell ref="M25:P26"/>
    <mergeCell ref="Q25:Q26"/>
    <mergeCell ref="S25:S26"/>
    <mergeCell ref="T25:T26"/>
    <mergeCell ref="V25:Y26"/>
    <mergeCell ref="Z25:Z26"/>
    <mergeCell ref="AC25:AC26"/>
    <mergeCell ref="AD25:AD26"/>
    <mergeCell ref="M27:P28"/>
    <mergeCell ref="Q27:Q28"/>
    <mergeCell ref="S27:S28"/>
    <mergeCell ref="T27:T28"/>
    <mergeCell ref="B32:D33"/>
    <mergeCell ref="E32:E33"/>
    <mergeCell ref="F32:F33"/>
    <mergeCell ref="X32:Z33"/>
    <mergeCell ref="AB32:AB33"/>
    <mergeCell ref="B34:D35"/>
    <mergeCell ref="E34:E35"/>
    <mergeCell ref="F34:F35"/>
    <mergeCell ref="I34:I35"/>
    <mergeCell ref="J34:J35"/>
    <mergeCell ref="X34:Z35"/>
    <mergeCell ref="AB34:AB35"/>
    <mergeCell ref="AD34:AD35"/>
    <mergeCell ref="AE34:AE35"/>
    <mergeCell ref="AJ34:AJ35"/>
    <mergeCell ref="AK34:AK35"/>
    <mergeCell ref="B36:D37"/>
    <mergeCell ref="E36:E37"/>
    <mergeCell ref="F36:F37"/>
    <mergeCell ref="I36:I37"/>
    <mergeCell ref="J36:J37"/>
    <mergeCell ref="X36:Z37"/>
    <mergeCell ref="AB36:AB37"/>
    <mergeCell ref="AD36:AD37"/>
    <mergeCell ref="AE36:AE37"/>
    <mergeCell ref="AJ36:AJ37"/>
    <mergeCell ref="AK36:AK37"/>
    <mergeCell ref="E38:E39"/>
    <mergeCell ref="F38:F39"/>
    <mergeCell ref="I38:I39"/>
    <mergeCell ref="J38:J39"/>
    <mergeCell ref="X38:Z39"/>
    <mergeCell ref="AB38:AB39"/>
    <mergeCell ref="AD38:AD39"/>
    <mergeCell ref="AE38:AE39"/>
    <mergeCell ref="A43:A44"/>
    <mergeCell ref="B43:B44"/>
    <mergeCell ref="G43:G44"/>
    <mergeCell ref="I43:I44"/>
    <mergeCell ref="O43:P44"/>
    <mergeCell ref="Q43:Q44"/>
    <mergeCell ref="V43:V44"/>
    <mergeCell ref="W43:W44"/>
    <mergeCell ref="AC43:AC44"/>
    <mergeCell ref="AD43:AD44"/>
    <mergeCell ref="AI43:AI44"/>
    <mergeCell ref="AJ43:AJ44"/>
    <mergeCell ref="A45:A46"/>
    <mergeCell ref="B45:B46"/>
    <mergeCell ref="D45:D46"/>
    <mergeCell ref="E45:E46"/>
    <mergeCell ref="G45:G46"/>
    <mergeCell ref="I45:I46"/>
    <mergeCell ref="K45:K46"/>
    <mergeCell ref="L45:L46"/>
    <mergeCell ref="O45:P46"/>
    <mergeCell ref="Q45:Q46"/>
    <mergeCell ref="S45:S46"/>
    <mergeCell ref="T45:T46"/>
    <mergeCell ref="V45:V46"/>
    <mergeCell ref="W45:W46"/>
    <mergeCell ref="Y45:Y46"/>
    <mergeCell ref="Z45:Z46"/>
    <mergeCell ref="AC45:AC46"/>
    <mergeCell ref="AD45:AD46"/>
    <mergeCell ref="AF45:AF46"/>
    <mergeCell ref="AG45:AG46"/>
    <mergeCell ref="AI45:AI46"/>
    <mergeCell ref="AJ45:AJ46"/>
    <mergeCell ref="AL45:AL46"/>
    <mergeCell ref="AM45:AM46"/>
    <mergeCell ref="A47:A48"/>
    <mergeCell ref="B47:B48"/>
    <mergeCell ref="D47:D48"/>
    <mergeCell ref="E47:E48"/>
    <mergeCell ref="G47:G48"/>
    <mergeCell ref="I47:I48"/>
    <mergeCell ref="K47:K48"/>
    <mergeCell ref="L47:L48"/>
    <mergeCell ref="O47:P48"/>
    <mergeCell ref="Q47:Q48"/>
    <mergeCell ref="S47:S48"/>
    <mergeCell ref="T47:T48"/>
    <mergeCell ref="V47:V48"/>
    <mergeCell ref="W47:W48"/>
    <mergeCell ref="Y47:Y48"/>
    <mergeCell ref="Z47:Z48"/>
    <mergeCell ref="AC47:AC48"/>
    <mergeCell ref="AD47:AD48"/>
    <mergeCell ref="AF47:AF48"/>
    <mergeCell ref="AG47:AG48"/>
    <mergeCell ref="AI47:AI48"/>
    <mergeCell ref="AJ47:AJ48"/>
    <mergeCell ref="AL47:AL48"/>
    <mergeCell ref="AM47:AM48"/>
    <mergeCell ref="A49:A50"/>
    <mergeCell ref="B49:B50"/>
    <mergeCell ref="D49:D50"/>
    <mergeCell ref="E49:E50"/>
    <mergeCell ref="G49:G50"/>
    <mergeCell ref="I49:I50"/>
    <mergeCell ref="K49:K50"/>
    <mergeCell ref="L49:L50"/>
    <mergeCell ref="O49:P50"/>
    <mergeCell ref="Q49:Q50"/>
    <mergeCell ref="S49:S50"/>
    <mergeCell ref="T49:T50"/>
    <mergeCell ref="V49:V50"/>
    <mergeCell ref="W49:W50"/>
    <mergeCell ref="Y49:Y50"/>
    <mergeCell ref="Z49:Z50"/>
    <mergeCell ref="AC49:AC50"/>
    <mergeCell ref="AD49:AD50"/>
    <mergeCell ref="AF49:AF50"/>
    <mergeCell ref="AG49:AG50"/>
    <mergeCell ref="AI49:AI50"/>
    <mergeCell ref="AJ49:AJ50"/>
    <mergeCell ref="AL49:AL50"/>
    <mergeCell ref="AM49:AM50"/>
    <mergeCell ref="A52:L52"/>
    <mergeCell ref="V52:AM52"/>
    <mergeCell ref="A54:A55"/>
    <mergeCell ref="B54:B55"/>
    <mergeCell ref="G54:G55"/>
    <mergeCell ref="I54:I55"/>
    <mergeCell ref="V54:V55"/>
    <mergeCell ref="W54:W55"/>
    <mergeCell ref="AC54:AC55"/>
    <mergeCell ref="AD54:AD55"/>
    <mergeCell ref="AI54:AI55"/>
    <mergeCell ref="AJ54:AJ55"/>
    <mergeCell ref="A56:A57"/>
    <mergeCell ref="B56:B57"/>
    <mergeCell ref="D56:D57"/>
    <mergeCell ref="E56:E57"/>
    <mergeCell ref="G56:G57"/>
    <mergeCell ref="I56:I57"/>
    <mergeCell ref="K56:K57"/>
    <mergeCell ref="L56:L57"/>
    <mergeCell ref="V56:V57"/>
    <mergeCell ref="W56:W57"/>
    <mergeCell ref="Y56:Y57"/>
    <mergeCell ref="Z56:Z57"/>
    <mergeCell ref="AC56:AC57"/>
    <mergeCell ref="AD56:AD57"/>
    <mergeCell ref="AF56:AF57"/>
    <mergeCell ref="AG56:AG57"/>
    <mergeCell ref="AI56:AI57"/>
    <mergeCell ref="AJ56:AJ57"/>
    <mergeCell ref="AL56:AL57"/>
    <mergeCell ref="AM56:AM57"/>
    <mergeCell ref="A58:A59"/>
    <mergeCell ref="B58:B59"/>
    <mergeCell ref="D58:D59"/>
    <mergeCell ref="E58:E59"/>
    <mergeCell ref="G58:G59"/>
    <mergeCell ref="I58:I59"/>
    <mergeCell ref="K58:K59"/>
    <mergeCell ref="L58:L59"/>
    <mergeCell ref="V58:V59"/>
    <mergeCell ref="W58:W59"/>
    <mergeCell ref="Y58:Y59"/>
    <mergeCell ref="Z58:Z59"/>
    <mergeCell ref="AC58:AC59"/>
    <mergeCell ref="AD58:AD59"/>
    <mergeCell ref="AF58:AF59"/>
    <mergeCell ref="AG58:AG59"/>
    <mergeCell ref="AI58:AI59"/>
    <mergeCell ref="AJ58:AJ59"/>
    <mergeCell ref="AL58:AL59"/>
    <mergeCell ref="AM58:AM59"/>
    <mergeCell ref="A60:A61"/>
    <mergeCell ref="B60:B61"/>
    <mergeCell ref="D60:D61"/>
    <mergeCell ref="E60:E61"/>
    <mergeCell ref="G60:G61"/>
    <mergeCell ref="I60:I61"/>
    <mergeCell ref="K60:K61"/>
    <mergeCell ref="L60:L61"/>
    <mergeCell ref="V60:V61"/>
    <mergeCell ref="W60:W61"/>
    <mergeCell ref="Y60:Y61"/>
    <mergeCell ref="Z60:Z61"/>
    <mergeCell ref="AC60:AC61"/>
    <mergeCell ref="AD60:AD61"/>
    <mergeCell ref="AF60:AF61"/>
    <mergeCell ref="AG60:AG61"/>
    <mergeCell ref="AI60:AI61"/>
    <mergeCell ref="AJ60:AJ61"/>
    <mergeCell ref="AL60:AL61"/>
    <mergeCell ref="AM60:AM61"/>
    <mergeCell ref="A63:T63"/>
    <mergeCell ref="A65:A66"/>
    <mergeCell ref="B65:B66"/>
    <mergeCell ref="G65:G66"/>
    <mergeCell ref="I65:I66"/>
    <mergeCell ref="O65:P66"/>
    <mergeCell ref="Q65:Q66"/>
    <mergeCell ref="A67:A68"/>
    <mergeCell ref="B67:B68"/>
    <mergeCell ref="D67:D68"/>
    <mergeCell ref="E67:E68"/>
    <mergeCell ref="G67:G68"/>
    <mergeCell ref="I67:I68"/>
    <mergeCell ref="K67:K68"/>
    <mergeCell ref="L67:L68"/>
    <mergeCell ref="O67:P68"/>
    <mergeCell ref="Q67:Q68"/>
    <mergeCell ref="S67:S68"/>
    <mergeCell ref="T67:T68"/>
    <mergeCell ref="A69:A70"/>
    <mergeCell ref="B69:B70"/>
    <mergeCell ref="D69:D70"/>
    <mergeCell ref="E69:E70"/>
    <mergeCell ref="G69:G70"/>
    <mergeCell ref="I69:I70"/>
    <mergeCell ref="K69:K70"/>
    <mergeCell ref="L69:L70"/>
    <mergeCell ref="O69:P70"/>
    <mergeCell ref="Q69:Q70"/>
    <mergeCell ref="S69:S70"/>
    <mergeCell ref="T69:T70"/>
    <mergeCell ref="A71:A72"/>
    <mergeCell ref="B71:B72"/>
    <mergeCell ref="D71:D72"/>
    <mergeCell ref="E71:E72"/>
    <mergeCell ref="G71:G72"/>
    <mergeCell ref="I71:I72"/>
    <mergeCell ref="K71:K72"/>
    <mergeCell ref="L71:L72"/>
    <mergeCell ref="O71:P72"/>
    <mergeCell ref="Q71:Q72"/>
    <mergeCell ref="S71:S72"/>
    <mergeCell ref="T71:T72"/>
    <mergeCell ref="A74:AG74"/>
    <mergeCell ref="A76:A77"/>
    <mergeCell ref="B76:B77"/>
    <mergeCell ref="G76:G77"/>
    <mergeCell ref="I76:I77"/>
    <mergeCell ref="O76:P77"/>
    <mergeCell ref="Q76:Q77"/>
    <mergeCell ref="V76:V77"/>
    <mergeCell ref="W76:W77"/>
    <mergeCell ref="AC76:AC77"/>
    <mergeCell ref="AD76:AD77"/>
    <mergeCell ref="AI76:AI77"/>
    <mergeCell ref="AJ76:AJ77"/>
    <mergeCell ref="A78:A79"/>
    <mergeCell ref="B78:B79"/>
    <mergeCell ref="D78:D79"/>
    <mergeCell ref="E78:E79"/>
    <mergeCell ref="G78:G79"/>
    <mergeCell ref="I78:I79"/>
    <mergeCell ref="K78:K79"/>
    <mergeCell ref="L78:L79"/>
    <mergeCell ref="O78:P79"/>
    <mergeCell ref="Q78:Q79"/>
    <mergeCell ref="S78:S79"/>
    <mergeCell ref="T78:T79"/>
    <mergeCell ref="V78:V79"/>
    <mergeCell ref="W78:W79"/>
    <mergeCell ref="Y78:Y79"/>
    <mergeCell ref="Z78:Z79"/>
    <mergeCell ref="AC78:AC79"/>
    <mergeCell ref="AD78:AD79"/>
    <mergeCell ref="AF78:AF79"/>
    <mergeCell ref="AG78:AG79"/>
    <mergeCell ref="AI78:AI79"/>
    <mergeCell ref="AJ78:AJ79"/>
    <mergeCell ref="AL78:AL79"/>
    <mergeCell ref="AM78:AM79"/>
    <mergeCell ref="A80:A81"/>
    <mergeCell ref="B80:B81"/>
    <mergeCell ref="D80:D81"/>
    <mergeCell ref="E80:E81"/>
    <mergeCell ref="G80:G81"/>
    <mergeCell ref="I80:I81"/>
    <mergeCell ref="K80:K81"/>
    <mergeCell ref="L80:L81"/>
    <mergeCell ref="O80:P81"/>
    <mergeCell ref="Q80:Q81"/>
    <mergeCell ref="S80:S81"/>
    <mergeCell ref="T80:T81"/>
    <mergeCell ref="V80:V81"/>
    <mergeCell ref="W80:W81"/>
    <mergeCell ref="Y80:Y81"/>
    <mergeCell ref="Z80:Z81"/>
    <mergeCell ref="AC80:AC81"/>
    <mergeCell ref="AD80:AD81"/>
    <mergeCell ref="AF80:AF81"/>
    <mergeCell ref="AG80:AG81"/>
    <mergeCell ref="AI80:AI81"/>
    <mergeCell ref="AJ80:AJ81"/>
    <mergeCell ref="AL80:AL81"/>
    <mergeCell ref="AM80:AM81"/>
    <mergeCell ref="A82:A83"/>
    <mergeCell ref="B82:B83"/>
    <mergeCell ref="D82:D83"/>
    <mergeCell ref="E82:E83"/>
    <mergeCell ref="G82:G83"/>
    <mergeCell ref="I82:I83"/>
    <mergeCell ref="K82:K83"/>
    <mergeCell ref="L82:L83"/>
    <mergeCell ref="O82:P83"/>
    <mergeCell ref="Q82:Q83"/>
    <mergeCell ref="S82:S83"/>
    <mergeCell ref="T82:T83"/>
    <mergeCell ref="V82:V83"/>
    <mergeCell ref="W82:W83"/>
    <mergeCell ref="Y82:Y83"/>
    <mergeCell ref="AJ82:AJ83"/>
    <mergeCell ref="AL82:AL83"/>
    <mergeCell ref="AM82:AM83"/>
    <mergeCell ref="Z82:Z83"/>
    <mergeCell ref="AC82:AC83"/>
    <mergeCell ref="AD82:AD83"/>
    <mergeCell ref="AF82:AF83"/>
    <mergeCell ref="AG82:AG83"/>
    <mergeCell ref="AI82:AI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headerFooter>
    <oddHeader>&amp;CStrategyExpert.com</oddHeader>
    <oddFooter>&amp;CFree resource template from StrategyExpert.com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2020-06-30T16:22:25Z</dcterms:modified>
  <cp:category/>
  <cp:version/>
  <cp:contentType/>
  <cp:contentStatus/>
</cp:coreProperties>
</file>